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Đulio\Desktop\D DISK PROVJERIT\Documents\POSAO\2025 GODINA\FIN. IZVJEŠTAJ 2025\01.01.-31.12.2025\"/>
    </mc:Choice>
  </mc:AlternateContent>
  <xr:revisionPtr revIDLastSave="0" documentId="8_{9A9E91D5-D12B-4320-B134-1164CAD9950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E335" i="9" s="1"/>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E323" i="9" s="1"/>
  <c r="F323" i="9"/>
  <c r="H322" i="9"/>
  <c r="G322" i="9"/>
  <c r="F322" i="9"/>
  <c r="H321" i="9"/>
  <c r="G321" i="9"/>
  <c r="E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F240" i="9" s="1"/>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E166" i="9"/>
  <c r="H165" i="9"/>
  <c r="G165" i="9"/>
  <c r="E165" i="9" s="1"/>
  <c r="F165" i="9"/>
  <c r="H164" i="9"/>
  <c r="G164" i="9"/>
  <c r="F164" i="9"/>
  <c r="H163" i="9"/>
  <c r="G163" i="9"/>
  <c r="E163" i="9" s="1"/>
  <c r="F163" i="9"/>
  <c r="H162" i="9"/>
  <c r="G162" i="9"/>
  <c r="F162" i="9"/>
  <c r="H161" i="9"/>
  <c r="G161" i="9"/>
  <c r="E161" i="9" s="1"/>
  <c r="F161" i="9"/>
  <c r="H160" i="9"/>
  <c r="G160" i="9"/>
  <c r="F160" i="9"/>
  <c r="H159" i="9"/>
  <c r="G159" i="9"/>
  <c r="F159" i="9"/>
  <c r="H158" i="9"/>
  <c r="G158" i="9"/>
  <c r="F158" i="9"/>
  <c r="H157" i="9"/>
  <c r="G157" i="9"/>
  <c r="F157" i="9"/>
  <c r="F156" i="9"/>
  <c r="H155" i="9"/>
  <c r="G155" i="9"/>
  <c r="F155" i="9"/>
  <c r="H154" i="9"/>
  <c r="E154" i="9" s="1"/>
  <c r="B154" i="9" s="1"/>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E134" i="9" s="1"/>
  <c r="G134" i="9"/>
  <c r="F134" i="9"/>
  <c r="H133" i="9"/>
  <c r="G133" i="9"/>
  <c r="F133" i="9"/>
  <c r="H132" i="9"/>
  <c r="G132" i="9"/>
  <c r="F132" i="9"/>
  <c r="H131" i="9"/>
  <c r="G131" i="9"/>
  <c r="F131" i="9"/>
  <c r="H130" i="9"/>
  <c r="G130" i="9"/>
  <c r="F130" i="9"/>
  <c r="H129" i="9"/>
  <c r="G129" i="9"/>
  <c r="E129" i="9" s="1"/>
  <c r="F129" i="9"/>
  <c r="H128" i="9"/>
  <c r="G128" i="9"/>
  <c r="F128" i="9"/>
  <c r="H127" i="9"/>
  <c r="G127" i="9"/>
  <c r="F127" i="9"/>
  <c r="H126" i="9"/>
  <c r="G126" i="9"/>
  <c r="F126" i="9"/>
  <c r="H125" i="9"/>
  <c r="G125" i="9"/>
  <c r="F125" i="9"/>
  <c r="H124" i="9"/>
  <c r="G124" i="9"/>
  <c r="F124" i="9"/>
  <c r="E124" i="9"/>
  <c r="B124" i="9" s="1"/>
  <c r="H123" i="9"/>
  <c r="G123" i="9"/>
  <c r="F123" i="9"/>
  <c r="H122" i="9"/>
  <c r="G122" i="9"/>
  <c r="F122" i="9"/>
  <c r="H121" i="9"/>
  <c r="G121" i="9"/>
  <c r="F121" i="9"/>
  <c r="H120" i="9"/>
  <c r="G120" i="9"/>
  <c r="F120" i="9"/>
  <c r="H119" i="9"/>
  <c r="G119" i="9"/>
  <c r="F119" i="9"/>
  <c r="H118" i="9"/>
  <c r="G118" i="9"/>
  <c r="F118" i="9"/>
  <c r="H117" i="9"/>
  <c r="G117" i="9"/>
  <c r="F117" i="9"/>
  <c r="H116" i="9"/>
  <c r="G116" i="9"/>
  <c r="E116" i="9" s="1"/>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E58" i="9"/>
  <c r="B58" i="9" s="1"/>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D87" i="8"/>
  <c r="C1664" i="1" s="1"/>
  <c r="D82" i="8"/>
  <c r="D77" i="8"/>
  <c r="D72" i="8"/>
  <c r="D67" i="8"/>
  <c r="D62" i="8"/>
  <c r="D57" i="8"/>
  <c r="D52" i="8"/>
  <c r="D46" i="8"/>
  <c r="C1623" i="1" s="1"/>
  <c r="D37" i="8"/>
  <c r="D27" i="8"/>
  <c r="D25" i="8" s="1"/>
  <c r="D18" i="8"/>
  <c r="D8" i="8"/>
  <c r="E44" i="7"/>
  <c r="D44" i="7"/>
  <c r="E39" i="7"/>
  <c r="D39" i="7"/>
  <c r="D38" i="7"/>
  <c r="E30" i="7"/>
  <c r="D30" i="7"/>
  <c r="E23" i="7"/>
  <c r="D23" i="7"/>
  <c r="D22" i="7" s="1"/>
  <c r="E14" i="7"/>
  <c r="D1547" i="1" s="1"/>
  <c r="D14" i="7"/>
  <c r="E7" i="7"/>
  <c r="D7" i="7"/>
  <c r="D6" i="7" s="1"/>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18" i="6"/>
  <c r="F117" i="6"/>
  <c r="F116" i="6"/>
  <c r="E115" i="6"/>
  <c r="D115" i="6"/>
  <c r="F115" i="6" s="1"/>
  <c r="F113" i="6"/>
  <c r="F112" i="6"/>
  <c r="F111" i="6"/>
  <c r="F110" i="6"/>
  <c r="F109" i="6"/>
  <c r="F108" i="6"/>
  <c r="E107" i="6"/>
  <c r="D107" i="6"/>
  <c r="F106" i="6"/>
  <c r="F105" i="6"/>
  <c r="F104" i="6"/>
  <c r="F103" i="6"/>
  <c r="F102" i="6"/>
  <c r="F101" i="6"/>
  <c r="F100" i="6"/>
  <c r="E99" i="6"/>
  <c r="D99" i="6"/>
  <c r="C1495" i="1" s="1"/>
  <c r="F98" i="6"/>
  <c r="F97" i="6"/>
  <c r="F96" i="6"/>
  <c r="F95" i="6"/>
  <c r="E94" i="6"/>
  <c r="D94" i="6"/>
  <c r="F94" i="6" s="1"/>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C1185" i="1"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H316" i="9" s="1"/>
  <c r="D150" i="5"/>
  <c r="D147" i="5" s="1"/>
  <c r="F149" i="5"/>
  <c r="F148" i="5"/>
  <c r="E147"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C1087" i="1" s="1"/>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2" i="1" s="1"/>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E479" i="4" s="1"/>
  <c r="D473" i="1" s="1"/>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E466" i="4" s="1"/>
  <c r="D460" i="1" s="1"/>
  <c r="D467" i="4"/>
  <c r="F467" i="4" s="1"/>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D426" i="4"/>
  <c r="F421" i="4"/>
  <c r="F420" i="4"/>
  <c r="F419" i="4"/>
  <c r="F416" i="4"/>
  <c r="F415" i="4"/>
  <c r="F414" i="4"/>
  <c r="F413" i="4"/>
  <c r="E412" i="4"/>
  <c r="D412" i="4"/>
  <c r="F411" i="4"/>
  <c r="E410" i="4"/>
  <c r="D410" i="4"/>
  <c r="F410" i="4" s="1"/>
  <c r="F409" i="4"/>
  <c r="F408" i="4"/>
  <c r="E407" i="4"/>
  <c r="E406" i="4" s="1"/>
  <c r="D401" i="1" s="1"/>
  <c r="D407" i="4"/>
  <c r="F407" i="4"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C361" i="1" s="1"/>
  <c r="F365" i="4"/>
  <c r="F364" i="4"/>
  <c r="F363" i="4"/>
  <c r="E362" i="4"/>
  <c r="D362" i="4"/>
  <c r="F359" i="4"/>
  <c r="E358" i="4"/>
  <c r="D358" i="4"/>
  <c r="F358" i="4" s="1"/>
  <c r="F357" i="4"/>
  <c r="F356" i="4"/>
  <c r="E355" i="4"/>
  <c r="D355" i="4"/>
  <c r="D354" i="4" s="1"/>
  <c r="F354" i="4" s="1"/>
  <c r="E354" i="4"/>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E221" i="4" s="1"/>
  <c r="D217" i="1" s="1"/>
  <c r="D225" i="4"/>
  <c r="F224" i="4"/>
  <c r="F223" i="4"/>
  <c r="E222" i="4"/>
  <c r="D222" i="4"/>
  <c r="F220" i="4"/>
  <c r="F219" i="4"/>
  <c r="F218" i="4"/>
  <c r="F217" i="4"/>
  <c r="E216" i="4"/>
  <c r="D216" i="4"/>
  <c r="F215" i="4"/>
  <c r="F214" i="4"/>
  <c r="F213" i="4"/>
  <c r="F212" i="4"/>
  <c r="F211" i="4"/>
  <c r="F210" i="4"/>
  <c r="F209" i="4"/>
  <c r="E208" i="4"/>
  <c r="D208" i="4"/>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0" i="1" s="1"/>
  <c r="D135" i="4"/>
  <c r="F135" i="4" s="1"/>
  <c r="F133" i="4"/>
  <c r="F132" i="4"/>
  <c r="F131" i="4"/>
  <c r="F130" i="4"/>
  <c r="E129" i="4"/>
  <c r="D129" i="4"/>
  <c r="F129" i="4" s="1"/>
  <c r="F128" i="4"/>
  <c r="F127" i="4"/>
  <c r="E126" i="4"/>
  <c r="D122" i="1" s="1"/>
  <c r="D126" i="4"/>
  <c r="F126" i="4"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E74" i="4"/>
  <c r="D74" i="4"/>
  <c r="F74" i="4" s="1"/>
  <c r="F73" i="4"/>
  <c r="F72" i="4"/>
  <c r="E71" i="4"/>
  <c r="D67" i="1" s="1"/>
  <c r="D71" i="4"/>
  <c r="F71" i="4" s="1"/>
  <c r="F70" i="4"/>
  <c r="F69" i="4"/>
  <c r="E68" i="4"/>
  <c r="D68" i="4"/>
  <c r="F68" i="4" s="1"/>
  <c r="F67" i="4"/>
  <c r="F66" i="4"/>
  <c r="F65" i="4"/>
  <c r="E64" i="4"/>
  <c r="D64" i="4"/>
  <c r="F63" i="4"/>
  <c r="F62" i="4"/>
  <c r="E61" i="4"/>
  <c r="D61" i="4"/>
  <c r="F60" i="4"/>
  <c r="F59" i="4"/>
  <c r="E58" i="4"/>
  <c r="D58" i="4"/>
  <c r="F57" i="4"/>
  <c r="F56" i="4"/>
  <c r="F55" i="4"/>
  <c r="F54" i="4"/>
  <c r="E53" i="4"/>
  <c r="D53" i="4"/>
  <c r="F53" i="4" s="1"/>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3" i="1"/>
  <c r="C1662" i="1"/>
  <c r="C1661" i="1"/>
  <c r="C1660" i="1"/>
  <c r="C1659" i="1"/>
  <c r="C1658" i="1"/>
  <c r="C1657" i="1"/>
  <c r="C1656" i="1"/>
  <c r="C1655" i="1"/>
  <c r="G1655" i="1" s="1"/>
  <c r="C1654" i="1"/>
  <c r="C1653" i="1"/>
  <c r="C1652" i="1"/>
  <c r="C1651" i="1"/>
  <c r="C1650" i="1"/>
  <c r="C1649" i="1"/>
  <c r="C1648" i="1"/>
  <c r="C1647" i="1"/>
  <c r="G1647" i="1" s="1"/>
  <c r="C1646" i="1"/>
  <c r="C1645" i="1"/>
  <c r="C1644" i="1"/>
  <c r="C1643" i="1"/>
  <c r="C1642" i="1"/>
  <c r="C1641" i="1"/>
  <c r="C1640" i="1"/>
  <c r="C1639" i="1"/>
  <c r="C1638" i="1"/>
  <c r="C1637" i="1"/>
  <c r="C1636" i="1"/>
  <c r="C1635" i="1"/>
  <c r="C1633" i="1"/>
  <c r="C1632" i="1"/>
  <c r="C1631" i="1"/>
  <c r="C1630" i="1"/>
  <c r="C1629" i="1"/>
  <c r="C1627" i="1"/>
  <c r="H1627" i="1" s="1"/>
  <c r="C1626" i="1"/>
  <c r="C1625" i="1"/>
  <c r="C1624" i="1"/>
  <c r="C1620" i="1"/>
  <c r="C1619" i="1"/>
  <c r="C1618" i="1"/>
  <c r="C1617" i="1"/>
  <c r="C1616" i="1"/>
  <c r="C1615" i="1"/>
  <c r="H1615" i="1" s="1"/>
  <c r="C1614" i="1"/>
  <c r="C1613" i="1"/>
  <c r="H1613" i="1" s="1"/>
  <c r="C1612" i="1"/>
  <c r="C1611" i="1"/>
  <c r="C1610" i="1"/>
  <c r="C1609" i="1"/>
  <c r="H1609" i="1" s="1"/>
  <c r="C1608" i="1"/>
  <c r="C1607" i="1"/>
  <c r="C1606" i="1"/>
  <c r="C1605" i="1"/>
  <c r="H1605" i="1" s="1"/>
  <c r="C1604" i="1"/>
  <c r="C1603" i="1"/>
  <c r="C1602" i="1"/>
  <c r="C1601" i="1"/>
  <c r="C1600" i="1"/>
  <c r="C1599" i="1"/>
  <c r="C1598" i="1"/>
  <c r="C1597" i="1"/>
  <c r="C1596" i="1"/>
  <c r="C1595" i="1"/>
  <c r="H1595" i="1" s="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J1578" i="1" s="1"/>
  <c r="D1577" i="1"/>
  <c r="C1577" i="1"/>
  <c r="D1576" i="1"/>
  <c r="C1576" i="1"/>
  <c r="J1576" i="1" s="1"/>
  <c r="D1575" i="1"/>
  <c r="C1575" i="1"/>
  <c r="H1575" i="1" s="1"/>
  <c r="D1574" i="1"/>
  <c r="C1574" i="1"/>
  <c r="H1574" i="1" s="1"/>
  <c r="D1573" i="1"/>
  <c r="C1573" i="1"/>
  <c r="D1572" i="1"/>
  <c r="C1572" i="1"/>
  <c r="G1572" i="1" s="1"/>
  <c r="C1571" i="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D1554" i="1"/>
  <c r="C1554" i="1"/>
  <c r="D1553" i="1"/>
  <c r="C1553" i="1"/>
  <c r="G1553" i="1" s="1"/>
  <c r="D1552" i="1"/>
  <c r="C1552" i="1"/>
  <c r="D1551" i="1"/>
  <c r="C1551" i="1"/>
  <c r="D1550" i="1"/>
  <c r="C1550" i="1"/>
  <c r="D1549" i="1"/>
  <c r="C1549" i="1"/>
  <c r="D1548" i="1"/>
  <c r="C1548" i="1"/>
  <c r="C1547" i="1"/>
  <c r="D1546" i="1"/>
  <c r="C1546" i="1"/>
  <c r="D1545" i="1"/>
  <c r="C1545" i="1"/>
  <c r="D1544" i="1"/>
  <c r="C1544" i="1"/>
  <c r="D1543" i="1"/>
  <c r="C1543" i="1"/>
  <c r="D1542" i="1"/>
  <c r="C1542" i="1"/>
  <c r="D1541" i="1"/>
  <c r="C1541" i="1"/>
  <c r="G1541" i="1" s="1"/>
  <c r="D1540" i="1"/>
  <c r="C1540" i="1"/>
  <c r="D1536" i="1"/>
  <c r="C1536" i="1"/>
  <c r="D1535" i="1"/>
  <c r="C1535" i="1"/>
  <c r="D1534" i="1"/>
  <c r="C1534" i="1"/>
  <c r="D1533" i="1"/>
  <c r="C1533" i="1"/>
  <c r="D1532" i="1"/>
  <c r="C1532" i="1"/>
  <c r="H1532" i="1" s="1"/>
  <c r="D1531" i="1"/>
  <c r="C1531" i="1"/>
  <c r="D1530" i="1"/>
  <c r="C1530" i="1"/>
  <c r="D1529" i="1"/>
  <c r="C1529" i="1"/>
  <c r="D1528" i="1"/>
  <c r="C1528" i="1"/>
  <c r="D1527" i="1"/>
  <c r="C1527" i="1"/>
  <c r="H1527" i="1" s="1"/>
  <c r="D1526" i="1"/>
  <c r="C1526" i="1"/>
  <c r="D1524" i="1"/>
  <c r="C1524" i="1"/>
  <c r="D1523" i="1"/>
  <c r="C1523" i="1"/>
  <c r="D1522" i="1"/>
  <c r="C1522" i="1"/>
  <c r="D1521" i="1"/>
  <c r="C1521" i="1"/>
  <c r="D1520" i="1"/>
  <c r="C1520" i="1"/>
  <c r="D1519" i="1"/>
  <c r="C1519" i="1"/>
  <c r="D1518" i="1"/>
  <c r="C1518" i="1"/>
  <c r="D1517" i="1"/>
  <c r="C1517" i="1"/>
  <c r="H1517" i="1" s="1"/>
  <c r="D1516" i="1"/>
  <c r="C1516" i="1"/>
  <c r="D1515" i="1"/>
  <c r="C1515" i="1"/>
  <c r="D1514" i="1"/>
  <c r="D1513" i="1"/>
  <c r="C1513" i="1"/>
  <c r="D1512" i="1"/>
  <c r="C1512" i="1"/>
  <c r="D1511" i="1"/>
  <c r="C1511" i="1"/>
  <c r="D1509" i="1"/>
  <c r="C1509" i="1"/>
  <c r="H1509" i="1" s="1"/>
  <c r="D1508" i="1"/>
  <c r="C1508" i="1"/>
  <c r="D1507" i="1"/>
  <c r="C1507" i="1"/>
  <c r="D1506" i="1"/>
  <c r="C1506" i="1"/>
  <c r="D1505" i="1"/>
  <c r="C1505" i="1"/>
  <c r="D1504" i="1"/>
  <c r="C1504" i="1"/>
  <c r="D1503" i="1"/>
  <c r="C1503" i="1"/>
  <c r="D1502" i="1"/>
  <c r="C1502" i="1"/>
  <c r="D1501" i="1"/>
  <c r="C1501" i="1"/>
  <c r="D1500" i="1"/>
  <c r="C1500" i="1"/>
  <c r="D1499" i="1"/>
  <c r="C1499" i="1"/>
  <c r="H1499" i="1" s="1"/>
  <c r="D1498" i="1"/>
  <c r="C1498" i="1"/>
  <c r="D1497" i="1"/>
  <c r="C1497" i="1"/>
  <c r="D1496" i="1"/>
  <c r="C1496" i="1"/>
  <c r="D1495" i="1"/>
  <c r="D1494" i="1"/>
  <c r="C1494" i="1"/>
  <c r="D1493" i="1"/>
  <c r="C1493" i="1"/>
  <c r="D1492" i="1"/>
  <c r="C1492" i="1"/>
  <c r="D1491" i="1"/>
  <c r="C1491" i="1"/>
  <c r="D1490" i="1"/>
  <c r="C1490" i="1"/>
  <c r="D1489" i="1"/>
  <c r="C1489" i="1"/>
  <c r="D1488" i="1"/>
  <c r="C1488" i="1"/>
  <c r="H1488" i="1" s="1"/>
  <c r="D1487" i="1"/>
  <c r="C1487" i="1"/>
  <c r="D1486" i="1"/>
  <c r="C1486" i="1"/>
  <c r="D1484" i="1"/>
  <c r="C1484" i="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H1472" i="1" s="1"/>
  <c r="D1471" i="1"/>
  <c r="C1471" i="1"/>
  <c r="D1470" i="1"/>
  <c r="C1470" i="1"/>
  <c r="D1469" i="1"/>
  <c r="C1469" i="1"/>
  <c r="H1469" i="1" s="1"/>
  <c r="D1468" i="1"/>
  <c r="C1468" i="1"/>
  <c r="D1467" i="1"/>
  <c r="C1467" i="1"/>
  <c r="D1466" i="1"/>
  <c r="C1466" i="1"/>
  <c r="D1465" i="1"/>
  <c r="C1465" i="1"/>
  <c r="G1465" i="1" s="1"/>
  <c r="D1464" i="1"/>
  <c r="C1464" i="1"/>
  <c r="D1463" i="1"/>
  <c r="C1463" i="1"/>
  <c r="D1462" i="1"/>
  <c r="C1462" i="1"/>
  <c r="D1461" i="1"/>
  <c r="C1461" i="1"/>
  <c r="D1460" i="1"/>
  <c r="C1460" i="1"/>
  <c r="D1459" i="1"/>
  <c r="C1459" i="1"/>
  <c r="H1459" i="1" s="1"/>
  <c r="D1458" i="1"/>
  <c r="C1458" i="1"/>
  <c r="D1457" i="1"/>
  <c r="C1457" i="1"/>
  <c r="D1456" i="1"/>
  <c r="C1456" i="1"/>
  <c r="D1455" i="1"/>
  <c r="C1455" i="1"/>
  <c r="D1454" i="1"/>
  <c r="C1454" i="1"/>
  <c r="D1453" i="1"/>
  <c r="C1453" i="1"/>
  <c r="G1453" i="1" s="1"/>
  <c r="D1452" i="1"/>
  <c r="C1452" i="1"/>
  <c r="D1451" i="1"/>
  <c r="C1451" i="1"/>
  <c r="H1451" i="1" s="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0" i="1"/>
  <c r="C1430" i="1"/>
  <c r="D1429" i="1"/>
  <c r="C1429" i="1"/>
  <c r="D1428" i="1"/>
  <c r="C1428" i="1"/>
  <c r="D1427" i="1"/>
  <c r="C1427" i="1"/>
  <c r="D1426" i="1"/>
  <c r="C1426" i="1"/>
  <c r="D1425" i="1"/>
  <c r="C1425" i="1"/>
  <c r="D1424" i="1"/>
  <c r="D1423" i="1"/>
  <c r="C1423" i="1"/>
  <c r="D1422" i="1"/>
  <c r="C1422" i="1"/>
  <c r="D1421" i="1"/>
  <c r="C1421" i="1"/>
  <c r="D1420" i="1"/>
  <c r="C1420" i="1"/>
  <c r="D1419" i="1"/>
  <c r="C1419" i="1"/>
  <c r="D1418" i="1"/>
  <c r="C1418" i="1"/>
  <c r="D1417" i="1"/>
  <c r="C1417" i="1"/>
  <c r="D1416" i="1"/>
  <c r="C1416" i="1"/>
  <c r="D1415" i="1"/>
  <c r="C1415" i="1"/>
  <c r="D1414" i="1"/>
  <c r="C1414" i="1"/>
  <c r="D1413" i="1"/>
  <c r="C1413" i="1"/>
  <c r="H1413" i="1" s="1"/>
  <c r="D1412" i="1"/>
  <c r="C1412" i="1"/>
  <c r="D1411" i="1"/>
  <c r="C1411" i="1"/>
  <c r="D1410" i="1"/>
  <c r="C1410" i="1"/>
  <c r="D1409" i="1"/>
  <c r="C1409" i="1"/>
  <c r="D1408" i="1"/>
  <c r="C1408" i="1"/>
  <c r="D1407" i="1"/>
  <c r="C1407" i="1"/>
  <c r="D1406" i="1"/>
  <c r="C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H1362" i="1" s="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H1322" i="1" s="1"/>
  <c r="D1321" i="1"/>
  <c r="C1321" i="1"/>
  <c r="D1320" i="1"/>
  <c r="C1320" i="1"/>
  <c r="D1319" i="1"/>
  <c r="C1319" i="1"/>
  <c r="D1318" i="1"/>
  <c r="C1318" i="1"/>
  <c r="D1317" i="1"/>
  <c r="C1317" i="1"/>
  <c r="D1316" i="1"/>
  <c r="C1316" i="1"/>
  <c r="H1316" i="1" s="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9" i="1"/>
  <c r="C1299" i="1"/>
  <c r="D1298" i="1"/>
  <c r="C1298" i="1"/>
  <c r="D1297" i="1"/>
  <c r="C1297" i="1"/>
  <c r="D1296" i="1"/>
  <c r="C1296" i="1"/>
  <c r="D1295" i="1"/>
  <c r="C1295" i="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C1278" i="1"/>
  <c r="D1277" i="1"/>
  <c r="C1277" i="1"/>
  <c r="D1276" i="1"/>
  <c r="C1276" i="1"/>
  <c r="D1275" i="1"/>
  <c r="C1275" i="1"/>
  <c r="D1274" i="1"/>
  <c r="C1274" i="1"/>
  <c r="D1273" i="1"/>
  <c r="C1273" i="1"/>
  <c r="H1273" i="1" s="1"/>
  <c r="D1272" i="1"/>
  <c r="C1272" i="1"/>
  <c r="D1271" i="1"/>
  <c r="C1271" i="1"/>
  <c r="D1270" i="1"/>
  <c r="C1270" i="1"/>
  <c r="D1269" i="1"/>
  <c r="C1269" i="1"/>
  <c r="D1268" i="1"/>
  <c r="C1268" i="1"/>
  <c r="D1267" i="1"/>
  <c r="C1267" i="1"/>
  <c r="D1266" i="1"/>
  <c r="C1266" i="1"/>
  <c r="D1265" i="1"/>
  <c r="C1265" i="1"/>
  <c r="D1263" i="1"/>
  <c r="C1263" i="1"/>
  <c r="H1263" i="1" s="1"/>
  <c r="D1262" i="1"/>
  <c r="C1262" i="1"/>
  <c r="H1262" i="1" s="1"/>
  <c r="D1261" i="1"/>
  <c r="C1261" i="1"/>
  <c r="D1260" i="1"/>
  <c r="C1260" i="1"/>
  <c r="D1258" i="1"/>
  <c r="C1258" i="1"/>
  <c r="D1257" i="1"/>
  <c r="C1257" i="1"/>
  <c r="C1256" i="1"/>
  <c r="D1254" i="1"/>
  <c r="C1254" i="1"/>
  <c r="H1254" i="1" s="1"/>
  <c r="D1253" i="1"/>
  <c r="C1253" i="1"/>
  <c r="G1253" i="1" s="1"/>
  <c r="D1252" i="1"/>
  <c r="C1252" i="1"/>
  <c r="D1251" i="1"/>
  <c r="C1251" i="1"/>
  <c r="D1250" i="1"/>
  <c r="C1250" i="1"/>
  <c r="D1249" i="1"/>
  <c r="C1249" i="1"/>
  <c r="D1248" i="1"/>
  <c r="C1248" i="1"/>
  <c r="H1248" i="1" s="1"/>
  <c r="D1247" i="1"/>
  <c r="C1247" i="1"/>
  <c r="G1247" i="1" s="1"/>
  <c r="D1246" i="1"/>
  <c r="C1246" i="1"/>
  <c r="D1245" i="1"/>
  <c r="C1245" i="1"/>
  <c r="D1244" i="1"/>
  <c r="C1244" i="1"/>
  <c r="G1244" i="1" s="1"/>
  <c r="D1243" i="1"/>
  <c r="C1243" i="1"/>
  <c r="D1242" i="1"/>
  <c r="C1242" i="1"/>
  <c r="D1241" i="1"/>
  <c r="C1241" i="1"/>
  <c r="G1241" i="1" s="1"/>
  <c r="D1240" i="1"/>
  <c r="C1240" i="1"/>
  <c r="D1239" i="1"/>
  <c r="C1239" i="1"/>
  <c r="D1238" i="1"/>
  <c r="C1238" i="1"/>
  <c r="D1237" i="1"/>
  <c r="C1237" i="1"/>
  <c r="D1236" i="1"/>
  <c r="C1236" i="1"/>
  <c r="H1236" i="1" s="1"/>
  <c r="D1235" i="1"/>
  <c r="C1235" i="1"/>
  <c r="G1235" i="1" s="1"/>
  <c r="D1234" i="1"/>
  <c r="C1234" i="1"/>
  <c r="D1233" i="1"/>
  <c r="C1233" i="1"/>
  <c r="D1232" i="1"/>
  <c r="C1232" i="1"/>
  <c r="G1232" i="1" s="1"/>
  <c r="D1231" i="1"/>
  <c r="C1231" i="1"/>
  <c r="D1230" i="1"/>
  <c r="C1230" i="1"/>
  <c r="D1229" i="1"/>
  <c r="C1229" i="1"/>
  <c r="D1228" i="1"/>
  <c r="C1228" i="1"/>
  <c r="D1227" i="1"/>
  <c r="C1227" i="1"/>
  <c r="D1226" i="1"/>
  <c r="C1226" i="1"/>
  <c r="D1225" i="1"/>
  <c r="C1225" i="1"/>
  <c r="D1224" i="1"/>
  <c r="C1224" i="1"/>
  <c r="H1224" i="1" s="1"/>
  <c r="D1222" i="1"/>
  <c r="C1222" i="1"/>
  <c r="D1221" i="1"/>
  <c r="C1221" i="1"/>
  <c r="H1221" i="1" s="1"/>
  <c r="D1220" i="1"/>
  <c r="C1220" i="1"/>
  <c r="D1219" i="1"/>
  <c r="C1219" i="1"/>
  <c r="D1218" i="1"/>
  <c r="C1218" i="1"/>
  <c r="D1217" i="1"/>
  <c r="C1217" i="1"/>
  <c r="D1216" i="1"/>
  <c r="C1216" i="1"/>
  <c r="D1215" i="1"/>
  <c r="C1215" i="1"/>
  <c r="D1214" i="1"/>
  <c r="C1214" i="1"/>
  <c r="G1214" i="1" s="1"/>
  <c r="D1213" i="1"/>
  <c r="C1213" i="1"/>
  <c r="D1212" i="1"/>
  <c r="C1212" i="1"/>
  <c r="D1211" i="1"/>
  <c r="C1211" i="1"/>
  <c r="D1210" i="1"/>
  <c r="C1210" i="1"/>
  <c r="D1209" i="1"/>
  <c r="C1209" i="1"/>
  <c r="D1208" i="1"/>
  <c r="C1208" i="1"/>
  <c r="G1208" i="1" s="1"/>
  <c r="D1206" i="1"/>
  <c r="C1206" i="1"/>
  <c r="D1205" i="1"/>
  <c r="C1205" i="1"/>
  <c r="D1204" i="1"/>
  <c r="C1204" i="1"/>
  <c r="D1203" i="1"/>
  <c r="C1203" i="1"/>
  <c r="D1202" i="1"/>
  <c r="C1202" i="1"/>
  <c r="D1201" i="1"/>
  <c r="C1201" i="1"/>
  <c r="D1200" i="1"/>
  <c r="C1200" i="1"/>
  <c r="D1199" i="1"/>
  <c r="C1199" i="1"/>
  <c r="G1199" i="1" s="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D1184" i="1"/>
  <c r="C1184" i="1"/>
  <c r="D1183" i="1"/>
  <c r="C1183" i="1"/>
  <c r="D1182" i="1"/>
  <c r="D1179" i="1"/>
  <c r="C1179" i="1"/>
  <c r="D1178" i="1"/>
  <c r="C1178" i="1"/>
  <c r="G1178" i="1" s="1"/>
  <c r="D1177" i="1"/>
  <c r="C1177" i="1"/>
  <c r="D1176" i="1"/>
  <c r="C1176" i="1"/>
  <c r="D1175" i="1"/>
  <c r="C1175" i="1"/>
  <c r="D1174" i="1"/>
  <c r="C1174" i="1"/>
  <c r="D1173" i="1"/>
  <c r="C1173" i="1"/>
  <c r="D1172" i="1"/>
  <c r="C1172" i="1"/>
  <c r="G1172" i="1" s="1"/>
  <c r="D1171" i="1"/>
  <c r="C1171" i="1"/>
  <c r="D1170" i="1"/>
  <c r="C1170" i="1"/>
  <c r="D1169" i="1"/>
  <c r="C1169" i="1"/>
  <c r="D1168" i="1"/>
  <c r="C1168" i="1"/>
  <c r="D1167" i="1"/>
  <c r="C1167" i="1"/>
  <c r="D1166" i="1"/>
  <c r="C1166" i="1"/>
  <c r="G1166" i="1" s="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G1154" i="1" s="1"/>
  <c r="D1153" i="1"/>
  <c r="C1153" i="1"/>
  <c r="D1152" i="1"/>
  <c r="D1151" i="1"/>
  <c r="C1151" i="1"/>
  <c r="D1150" i="1"/>
  <c r="C1150" i="1"/>
  <c r="D1149" i="1"/>
  <c r="C1149" i="1"/>
  <c r="H1149" i="1" s="1"/>
  <c r="D1148" i="1"/>
  <c r="C1148" i="1"/>
  <c r="D1147" i="1"/>
  <c r="C1147" i="1"/>
  <c r="D1146" i="1"/>
  <c r="C1146" i="1"/>
  <c r="H1146" i="1" s="1"/>
  <c r="D1145" i="1"/>
  <c r="C1145" i="1"/>
  <c r="D1144" i="1"/>
  <c r="C1144" i="1"/>
  <c r="D1143" i="1"/>
  <c r="C1143" i="1"/>
  <c r="H1143" i="1" s="1"/>
  <c r="D1142" i="1"/>
  <c r="C1142" i="1"/>
  <c r="G1142" i="1" s="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D1124" i="1"/>
  <c r="D1123" i="1"/>
  <c r="C1123" i="1"/>
  <c r="D1122" i="1"/>
  <c r="C1122" i="1"/>
  <c r="D1121" i="1"/>
  <c r="C1121" i="1"/>
  <c r="G1121" i="1" s="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G1109" i="1" s="1"/>
  <c r="D1108" i="1"/>
  <c r="C1108" i="1"/>
  <c r="D1107" i="1"/>
  <c r="C1107" i="1"/>
  <c r="H1107" i="1" s="1"/>
  <c r="D1106" i="1"/>
  <c r="C1106" i="1"/>
  <c r="D1105" i="1"/>
  <c r="C1105" i="1"/>
  <c r="D1104" i="1"/>
  <c r="C1104" i="1"/>
  <c r="D1103" i="1"/>
  <c r="C1103" i="1"/>
  <c r="G1103" i="1" s="1"/>
  <c r="D1102" i="1"/>
  <c r="C1102" i="1"/>
  <c r="D1101" i="1"/>
  <c r="C1101" i="1"/>
  <c r="D1100" i="1"/>
  <c r="C1100" i="1"/>
  <c r="D1099" i="1"/>
  <c r="C1099" i="1"/>
  <c r="D1098" i="1"/>
  <c r="C1098" i="1"/>
  <c r="D1097" i="1"/>
  <c r="C1097" i="1"/>
  <c r="G1097" i="1" s="1"/>
  <c r="D1096" i="1"/>
  <c r="C1096" i="1"/>
  <c r="D1095" i="1"/>
  <c r="C1095" i="1"/>
  <c r="D1094" i="1"/>
  <c r="D1092" i="1"/>
  <c r="C1092" i="1"/>
  <c r="D1091" i="1"/>
  <c r="C1091" i="1"/>
  <c r="D1090" i="1"/>
  <c r="C1090" i="1"/>
  <c r="D1089" i="1"/>
  <c r="C1089" i="1"/>
  <c r="D1088" i="1"/>
  <c r="C1088" i="1"/>
  <c r="D1087" i="1"/>
  <c r="D1086" i="1"/>
  <c r="C1086" i="1"/>
  <c r="D1085" i="1"/>
  <c r="C1085" i="1"/>
  <c r="D1084" i="1"/>
  <c r="C1084" i="1"/>
  <c r="D1083" i="1"/>
  <c r="C1083" i="1"/>
  <c r="D1082" i="1"/>
  <c r="C1082" i="1"/>
  <c r="G1082" i="1" s="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D1067" i="1"/>
  <c r="C1067" i="1"/>
  <c r="D1066" i="1"/>
  <c r="C1066" i="1"/>
  <c r="D1065" i="1"/>
  <c r="C1065" i="1"/>
  <c r="H1065" i="1" s="1"/>
  <c r="D1064" i="1"/>
  <c r="C1064" i="1"/>
  <c r="G1064" i="1" s="1"/>
  <c r="D1063" i="1"/>
  <c r="C1063" i="1"/>
  <c r="D1062" i="1"/>
  <c r="C1062" i="1"/>
  <c r="C1061" i="1"/>
  <c r="D1060" i="1"/>
  <c r="C1060" i="1"/>
  <c r="D1059" i="1"/>
  <c r="C1059" i="1"/>
  <c r="D1058" i="1"/>
  <c r="C1058" i="1"/>
  <c r="D1057" i="1"/>
  <c r="D1056" i="1"/>
  <c r="C1056" i="1"/>
  <c r="D1055" i="1"/>
  <c r="C1055" i="1"/>
  <c r="D1054" i="1"/>
  <c r="C1054" i="1"/>
  <c r="H1054" i="1" s="1"/>
  <c r="D1053" i="1"/>
  <c r="C1053" i="1"/>
  <c r="D1052" i="1"/>
  <c r="C1052" i="1"/>
  <c r="D1051" i="1"/>
  <c r="C1051" i="1"/>
  <c r="H1051" i="1" s="1"/>
  <c r="D1050" i="1"/>
  <c r="C1050" i="1"/>
  <c r="D1049" i="1"/>
  <c r="C1049" i="1"/>
  <c r="D1048" i="1"/>
  <c r="C1048" i="1"/>
  <c r="H1048" i="1" s="1"/>
  <c r="D1047" i="1"/>
  <c r="C1047" i="1"/>
  <c r="D1046" i="1"/>
  <c r="C1046" i="1"/>
  <c r="D1045" i="1"/>
  <c r="C1045" i="1"/>
  <c r="D1044" i="1"/>
  <c r="C1044" i="1"/>
  <c r="D1043" i="1"/>
  <c r="C1043" i="1"/>
  <c r="G1043" i="1" s="1"/>
  <c r="D1042" i="1"/>
  <c r="C1042" i="1"/>
  <c r="D1041" i="1"/>
  <c r="C1041" i="1"/>
  <c r="D1040" i="1"/>
  <c r="D1039" i="1"/>
  <c r="C1039" i="1"/>
  <c r="H1039" i="1" s="1"/>
  <c r="D1038" i="1"/>
  <c r="C1038" i="1"/>
  <c r="D1037" i="1"/>
  <c r="C1037" i="1"/>
  <c r="G1037" i="1" s="1"/>
  <c r="D1036" i="1"/>
  <c r="C1036" i="1"/>
  <c r="H1036" i="1" s="1"/>
  <c r="D1035" i="1"/>
  <c r="C1035" i="1"/>
  <c r="D1034" i="1"/>
  <c r="C1034" i="1"/>
  <c r="D1033" i="1"/>
  <c r="C1033" i="1"/>
  <c r="H1033" i="1" s="1"/>
  <c r="D1032" i="1"/>
  <c r="C1032" i="1"/>
  <c r="D1031" i="1"/>
  <c r="C1031" i="1"/>
  <c r="H1031" i="1" s="1"/>
  <c r="D1030" i="1"/>
  <c r="C1030" i="1"/>
  <c r="H1030" i="1" s="1"/>
  <c r="D1029" i="1"/>
  <c r="C1029" i="1"/>
  <c r="D1028" i="1"/>
  <c r="C1028" i="1"/>
  <c r="D1027" i="1"/>
  <c r="C1027" i="1"/>
  <c r="H1027" i="1" s="1"/>
  <c r="D1026" i="1"/>
  <c r="C1026" i="1"/>
  <c r="D1025" i="1"/>
  <c r="C1025" i="1"/>
  <c r="H1025" i="1" s="1"/>
  <c r="C1024" i="1"/>
  <c r="D1023" i="1"/>
  <c r="C1023" i="1"/>
  <c r="D1022" i="1"/>
  <c r="C1022" i="1"/>
  <c r="D1021" i="1"/>
  <c r="C1021" i="1"/>
  <c r="H1021" i="1" s="1"/>
  <c r="D1020" i="1"/>
  <c r="C1020" i="1"/>
  <c r="H1020" i="1" s="1"/>
  <c r="D1019" i="1"/>
  <c r="C1019" i="1"/>
  <c r="H1019" i="1" s="1"/>
  <c r="D1018" i="1"/>
  <c r="D1016" i="1"/>
  <c r="C1016" i="1"/>
  <c r="H1016" i="1" s="1"/>
  <c r="D1015" i="1"/>
  <c r="C1015" i="1"/>
  <c r="D1014" i="1"/>
  <c r="C1014" i="1"/>
  <c r="C1013" i="1"/>
  <c r="D1010" i="1"/>
  <c r="C1010" i="1"/>
  <c r="D1009" i="1"/>
  <c r="C1009" i="1"/>
  <c r="H1009" i="1" s="1"/>
  <c r="D1008" i="1"/>
  <c r="C1008" i="1"/>
  <c r="H1008" i="1" s="1"/>
  <c r="D1007" i="1"/>
  <c r="C1007" i="1"/>
  <c r="D1006" i="1"/>
  <c r="C1006" i="1"/>
  <c r="H1006" i="1" s="1"/>
  <c r="D1005" i="1"/>
  <c r="C1005" i="1"/>
  <c r="H1005" i="1" s="1"/>
  <c r="D1004" i="1"/>
  <c r="C1004" i="1"/>
  <c r="D1003" i="1"/>
  <c r="C1003" i="1"/>
  <c r="D1002" i="1"/>
  <c r="C1002" i="1"/>
  <c r="D1001" i="1"/>
  <c r="C1001" i="1"/>
  <c r="D1000" i="1"/>
  <c r="C1000" i="1"/>
  <c r="H1000" i="1" s="1"/>
  <c r="D999" i="1"/>
  <c r="C999" i="1"/>
  <c r="D998" i="1"/>
  <c r="C998" i="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H988" i="1" s="1"/>
  <c r="D987" i="1"/>
  <c r="C987" i="1"/>
  <c r="D986" i="1"/>
  <c r="C986" i="1"/>
  <c r="H986" i="1" s="1"/>
  <c r="D985" i="1"/>
  <c r="C985" i="1"/>
  <c r="D984" i="1"/>
  <c r="C984" i="1"/>
  <c r="H984" i="1" s="1"/>
  <c r="D983" i="1"/>
  <c r="C983" i="1"/>
  <c r="D982" i="1"/>
  <c r="C982" i="1"/>
  <c r="D981" i="1"/>
  <c r="C981" i="1"/>
  <c r="D980" i="1"/>
  <c r="C980" i="1"/>
  <c r="D979" i="1"/>
  <c r="C979" i="1"/>
  <c r="H979" i="1" s="1"/>
  <c r="D978" i="1"/>
  <c r="C978" i="1"/>
  <c r="H978" i="1" s="1"/>
  <c r="D977" i="1"/>
  <c r="C977" i="1"/>
  <c r="D976" i="1"/>
  <c r="C976" i="1"/>
  <c r="D975" i="1"/>
  <c r="C975" i="1"/>
  <c r="D974" i="1"/>
  <c r="C974" i="1"/>
  <c r="H974" i="1" s="1"/>
  <c r="D973" i="1"/>
  <c r="C973" i="1"/>
  <c r="D972" i="1"/>
  <c r="C972" i="1"/>
  <c r="D971" i="1"/>
  <c r="C971" i="1"/>
  <c r="D970" i="1"/>
  <c r="C970" i="1"/>
  <c r="H970" i="1" s="1"/>
  <c r="D969" i="1"/>
  <c r="C969" i="1"/>
  <c r="D968" i="1"/>
  <c r="C968" i="1"/>
  <c r="D967" i="1"/>
  <c r="C967" i="1"/>
  <c r="D966" i="1"/>
  <c r="C966" i="1"/>
  <c r="H966" i="1" s="1"/>
  <c r="D965" i="1"/>
  <c r="C965" i="1"/>
  <c r="D964" i="1"/>
  <c r="C964" i="1"/>
  <c r="D963" i="1"/>
  <c r="C963" i="1"/>
  <c r="D962" i="1"/>
  <c r="C962" i="1"/>
  <c r="H962" i="1" s="1"/>
  <c r="D961" i="1"/>
  <c r="C961" i="1"/>
  <c r="D960" i="1"/>
  <c r="C960" i="1"/>
  <c r="H960" i="1" s="1"/>
  <c r="D959" i="1"/>
  <c r="C959" i="1"/>
  <c r="D958" i="1"/>
  <c r="C958" i="1"/>
  <c r="D957" i="1"/>
  <c r="C957" i="1"/>
  <c r="D956" i="1"/>
  <c r="C956" i="1"/>
  <c r="D955" i="1"/>
  <c r="C955" i="1"/>
  <c r="D954" i="1"/>
  <c r="C954" i="1"/>
  <c r="D953" i="1"/>
  <c r="C953" i="1"/>
  <c r="H953" i="1" s="1"/>
  <c r="D952" i="1"/>
  <c r="C952" i="1"/>
  <c r="H952" i="1" s="1"/>
  <c r="D951" i="1"/>
  <c r="C951" i="1"/>
  <c r="D950" i="1"/>
  <c r="C950" i="1"/>
  <c r="H950" i="1" s="1"/>
  <c r="D949" i="1"/>
  <c r="C949" i="1"/>
  <c r="D948" i="1"/>
  <c r="C948" i="1"/>
  <c r="H948" i="1" s="1"/>
  <c r="D947" i="1"/>
  <c r="C947" i="1"/>
  <c r="D946" i="1"/>
  <c r="C946" i="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D935" i="1"/>
  <c r="C935" i="1"/>
  <c r="H935" i="1" s="1"/>
  <c r="D934" i="1"/>
  <c r="C934" i="1"/>
  <c r="D933" i="1"/>
  <c r="C933" i="1"/>
  <c r="D932" i="1"/>
  <c r="C932" i="1"/>
  <c r="H932" i="1" s="1"/>
  <c r="D931" i="1"/>
  <c r="C931" i="1"/>
  <c r="D930" i="1"/>
  <c r="C930" i="1"/>
  <c r="H930" i="1" s="1"/>
  <c r="D929" i="1"/>
  <c r="C929" i="1"/>
  <c r="H929" i="1" s="1"/>
  <c r="D928" i="1"/>
  <c r="C928" i="1"/>
  <c r="D927" i="1"/>
  <c r="C927" i="1"/>
  <c r="D926" i="1"/>
  <c r="C926" i="1"/>
  <c r="D925" i="1"/>
  <c r="C925" i="1"/>
  <c r="D924" i="1"/>
  <c r="C924" i="1"/>
  <c r="H924" i="1" s="1"/>
  <c r="D923" i="1"/>
  <c r="C923" i="1"/>
  <c r="D922" i="1"/>
  <c r="C922" i="1"/>
  <c r="D921" i="1"/>
  <c r="C921" i="1"/>
  <c r="H921" i="1" s="1"/>
  <c r="D920" i="1"/>
  <c r="C920" i="1"/>
  <c r="H920" i="1" s="1"/>
  <c r="D919" i="1"/>
  <c r="C919" i="1"/>
  <c r="D918" i="1"/>
  <c r="C918" i="1"/>
  <c r="D917" i="1"/>
  <c r="C917" i="1"/>
  <c r="H917" i="1" s="1"/>
  <c r="D916" i="1"/>
  <c r="C916" i="1"/>
  <c r="D915" i="1"/>
  <c r="C915" i="1"/>
  <c r="D914" i="1"/>
  <c r="C914" i="1"/>
  <c r="H914" i="1" s="1"/>
  <c r="D913" i="1"/>
  <c r="C913" i="1"/>
  <c r="D912" i="1"/>
  <c r="C912" i="1"/>
  <c r="D911" i="1"/>
  <c r="C911" i="1"/>
  <c r="H911" i="1" s="1"/>
  <c r="D910" i="1"/>
  <c r="C910" i="1"/>
  <c r="D909" i="1"/>
  <c r="C909" i="1"/>
  <c r="D908" i="1"/>
  <c r="C908" i="1"/>
  <c r="H908" i="1" s="1"/>
  <c r="D907" i="1"/>
  <c r="C907" i="1"/>
  <c r="D906" i="1"/>
  <c r="C906" i="1"/>
  <c r="H906" i="1" s="1"/>
  <c r="D905" i="1"/>
  <c r="C905" i="1"/>
  <c r="D904" i="1"/>
  <c r="C904" i="1"/>
  <c r="D903" i="1"/>
  <c r="C903" i="1"/>
  <c r="D902" i="1"/>
  <c r="C902" i="1"/>
  <c r="H902" i="1" s="1"/>
  <c r="D901" i="1"/>
  <c r="C901" i="1"/>
  <c r="D900" i="1"/>
  <c r="C900" i="1"/>
  <c r="D899" i="1"/>
  <c r="C899" i="1"/>
  <c r="H899" i="1" s="1"/>
  <c r="D898" i="1"/>
  <c r="C898" i="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D885" i="1"/>
  <c r="C885" i="1"/>
  <c r="D884" i="1"/>
  <c r="C884" i="1"/>
  <c r="H884" i="1" s="1"/>
  <c r="D883" i="1"/>
  <c r="C883" i="1"/>
  <c r="D882" i="1"/>
  <c r="C882" i="1"/>
  <c r="D881" i="1"/>
  <c r="C881" i="1"/>
  <c r="H881" i="1" s="1"/>
  <c r="D880" i="1"/>
  <c r="C880" i="1"/>
  <c r="D879" i="1"/>
  <c r="C879" i="1"/>
  <c r="D878" i="1"/>
  <c r="C878" i="1"/>
  <c r="H878" i="1" s="1"/>
  <c r="D877" i="1"/>
  <c r="C877" i="1"/>
  <c r="D876" i="1"/>
  <c r="C876" i="1"/>
  <c r="H876" i="1" s="1"/>
  <c r="D875" i="1"/>
  <c r="C875" i="1"/>
  <c r="D874" i="1"/>
  <c r="C874" i="1"/>
  <c r="D873" i="1"/>
  <c r="C873" i="1"/>
  <c r="D872" i="1"/>
  <c r="C872" i="1"/>
  <c r="D871" i="1"/>
  <c r="C871" i="1"/>
  <c r="D870" i="1"/>
  <c r="C870" i="1"/>
  <c r="D869" i="1"/>
  <c r="C869" i="1"/>
  <c r="D868" i="1"/>
  <c r="C868" i="1"/>
  <c r="D867" i="1"/>
  <c r="C867" i="1"/>
  <c r="H867" i="1" s="1"/>
  <c r="D866" i="1"/>
  <c r="C866" i="1"/>
  <c r="H866" i="1" s="1"/>
  <c r="D865" i="1"/>
  <c r="C865" i="1"/>
  <c r="D864" i="1"/>
  <c r="C864" i="1"/>
  <c r="D863" i="1"/>
  <c r="C863" i="1"/>
  <c r="H863" i="1" s="1"/>
  <c r="D862" i="1"/>
  <c r="C862" i="1"/>
  <c r="D861" i="1"/>
  <c r="C861" i="1"/>
  <c r="D860" i="1"/>
  <c r="C860" i="1"/>
  <c r="H860" i="1" s="1"/>
  <c r="D859" i="1"/>
  <c r="C859" i="1"/>
  <c r="D858" i="1"/>
  <c r="C858" i="1"/>
  <c r="H858" i="1" s="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H846" i="1" s="1"/>
  <c r="D845" i="1"/>
  <c r="C845" i="1"/>
  <c r="H845" i="1" s="1"/>
  <c r="D844" i="1"/>
  <c r="C844" i="1"/>
  <c r="D843" i="1"/>
  <c r="C843" i="1"/>
  <c r="G843" i="1" s="1"/>
  <c r="D842" i="1"/>
  <c r="C842" i="1"/>
  <c r="H842" i="1" s="1"/>
  <c r="D841" i="1"/>
  <c r="C841" i="1"/>
  <c r="D840" i="1"/>
  <c r="C840" i="1"/>
  <c r="H840" i="1" s="1"/>
  <c r="D839" i="1"/>
  <c r="C839" i="1"/>
  <c r="D838" i="1"/>
  <c r="C838" i="1"/>
  <c r="D837" i="1"/>
  <c r="C837" i="1"/>
  <c r="D836" i="1"/>
  <c r="C836" i="1"/>
  <c r="H836" i="1" s="1"/>
  <c r="D835" i="1"/>
  <c r="C835" i="1"/>
  <c r="D834" i="1"/>
  <c r="C834" i="1"/>
  <c r="H834" i="1" s="1"/>
  <c r="D833" i="1"/>
  <c r="C833" i="1"/>
  <c r="D832" i="1"/>
  <c r="C832" i="1"/>
  <c r="D831" i="1"/>
  <c r="C831" i="1"/>
  <c r="D830" i="1"/>
  <c r="C830" i="1"/>
  <c r="H830" i="1" s="1"/>
  <c r="D829" i="1"/>
  <c r="C829" i="1"/>
  <c r="D828" i="1"/>
  <c r="C828" i="1"/>
  <c r="D827" i="1"/>
  <c r="C827" i="1"/>
  <c r="H827" i="1" s="1"/>
  <c r="D826" i="1"/>
  <c r="C826" i="1"/>
  <c r="D825" i="1"/>
  <c r="C825" i="1"/>
  <c r="D824" i="1"/>
  <c r="C824" i="1"/>
  <c r="D823" i="1"/>
  <c r="C823" i="1"/>
  <c r="D822" i="1"/>
  <c r="C822" i="1"/>
  <c r="D821" i="1"/>
  <c r="C821" i="1"/>
  <c r="H821" i="1" s="1"/>
  <c r="D820" i="1"/>
  <c r="C820" i="1"/>
  <c r="D819" i="1"/>
  <c r="C819" i="1"/>
  <c r="D818" i="1"/>
  <c r="C818" i="1"/>
  <c r="H818" i="1" s="1"/>
  <c r="D817" i="1"/>
  <c r="C817" i="1"/>
  <c r="D816" i="1"/>
  <c r="C816" i="1"/>
  <c r="H816" i="1" s="1"/>
  <c r="D815" i="1"/>
  <c r="C815" i="1"/>
  <c r="D814" i="1"/>
  <c r="C814" i="1"/>
  <c r="D813" i="1"/>
  <c r="C813" i="1"/>
  <c r="D812" i="1"/>
  <c r="C812" i="1"/>
  <c r="H812" i="1" s="1"/>
  <c r="D811" i="1"/>
  <c r="C811" i="1"/>
  <c r="D810" i="1"/>
  <c r="C810" i="1"/>
  <c r="D809" i="1"/>
  <c r="C809" i="1"/>
  <c r="H809" i="1" s="1"/>
  <c r="D808" i="1"/>
  <c r="C808" i="1"/>
  <c r="D807" i="1"/>
  <c r="C807" i="1"/>
  <c r="D806" i="1"/>
  <c r="C806" i="1"/>
  <c r="D805" i="1"/>
  <c r="C805" i="1"/>
  <c r="D804" i="1"/>
  <c r="C804" i="1"/>
  <c r="D803" i="1"/>
  <c r="C803" i="1"/>
  <c r="H803" i="1" s="1"/>
  <c r="D802" i="1"/>
  <c r="C802" i="1"/>
  <c r="D801" i="1"/>
  <c r="C801" i="1"/>
  <c r="D800" i="1"/>
  <c r="C800" i="1"/>
  <c r="H800" i="1" s="1"/>
  <c r="D799" i="1"/>
  <c r="C799" i="1"/>
  <c r="D798" i="1"/>
  <c r="C798" i="1"/>
  <c r="H798" i="1" s="1"/>
  <c r="D797" i="1"/>
  <c r="C797" i="1"/>
  <c r="D796" i="1"/>
  <c r="C796" i="1"/>
  <c r="D795" i="1"/>
  <c r="C795" i="1"/>
  <c r="H795" i="1" s="1"/>
  <c r="D794" i="1"/>
  <c r="C794" i="1"/>
  <c r="D793" i="1"/>
  <c r="C793" i="1"/>
  <c r="D792" i="1"/>
  <c r="C792" i="1"/>
  <c r="H792" i="1" s="1"/>
  <c r="D791" i="1"/>
  <c r="C791" i="1"/>
  <c r="H791" i="1" s="1"/>
  <c r="D790" i="1"/>
  <c r="C790" i="1"/>
  <c r="D789" i="1"/>
  <c r="C789" i="1"/>
  <c r="H789" i="1" s="1"/>
  <c r="D788" i="1"/>
  <c r="C788" i="1"/>
  <c r="H788" i="1" s="1"/>
  <c r="D787" i="1"/>
  <c r="C787" i="1"/>
  <c r="D786" i="1"/>
  <c r="C786" i="1"/>
  <c r="H786" i="1" s="1"/>
  <c r="D785" i="1"/>
  <c r="C785" i="1"/>
  <c r="D784" i="1"/>
  <c r="C784" i="1"/>
  <c r="D783" i="1"/>
  <c r="C783" i="1"/>
  <c r="D782" i="1"/>
  <c r="C782" i="1"/>
  <c r="D781" i="1"/>
  <c r="C781" i="1"/>
  <c r="D780" i="1"/>
  <c r="C780" i="1"/>
  <c r="H780" i="1" s="1"/>
  <c r="D779" i="1"/>
  <c r="C779" i="1"/>
  <c r="H779" i="1" s="1"/>
  <c r="D778" i="1"/>
  <c r="C778" i="1"/>
  <c r="D777" i="1"/>
  <c r="C777" i="1"/>
  <c r="D776" i="1"/>
  <c r="C776" i="1"/>
  <c r="H776" i="1" s="1"/>
  <c r="D775" i="1"/>
  <c r="C775" i="1"/>
  <c r="D774" i="1"/>
  <c r="C774" i="1"/>
  <c r="H774" i="1" s="1"/>
  <c r="D773" i="1"/>
  <c r="C773" i="1"/>
  <c r="D772" i="1"/>
  <c r="C772" i="1"/>
  <c r="D771" i="1"/>
  <c r="C771" i="1"/>
  <c r="D770" i="1"/>
  <c r="C770" i="1"/>
  <c r="D769" i="1"/>
  <c r="C769" i="1"/>
  <c r="D768" i="1"/>
  <c r="C768" i="1"/>
  <c r="H768" i="1" s="1"/>
  <c r="D767" i="1"/>
  <c r="C767" i="1"/>
  <c r="H767" i="1" s="1"/>
  <c r="D766" i="1"/>
  <c r="C766" i="1"/>
  <c r="D765" i="1"/>
  <c r="C765" i="1"/>
  <c r="D764" i="1"/>
  <c r="C764" i="1"/>
  <c r="H764" i="1" s="1"/>
  <c r="D763" i="1"/>
  <c r="C763" i="1"/>
  <c r="D762" i="1"/>
  <c r="C762" i="1"/>
  <c r="H762" i="1" s="1"/>
  <c r="D761" i="1"/>
  <c r="C761" i="1"/>
  <c r="D760" i="1"/>
  <c r="C760" i="1"/>
  <c r="D759" i="1"/>
  <c r="C759" i="1"/>
  <c r="H759" i="1" s="1"/>
  <c r="D758" i="1"/>
  <c r="C758" i="1"/>
  <c r="D757" i="1"/>
  <c r="C757" i="1"/>
  <c r="D756" i="1"/>
  <c r="C756" i="1"/>
  <c r="D755" i="1"/>
  <c r="C755" i="1"/>
  <c r="H755" i="1" s="1"/>
  <c r="D754" i="1"/>
  <c r="C754" i="1"/>
  <c r="D753" i="1"/>
  <c r="C753" i="1"/>
  <c r="D752" i="1"/>
  <c r="C752" i="1"/>
  <c r="H752" i="1" s="1"/>
  <c r="D751" i="1"/>
  <c r="C751" i="1"/>
  <c r="D750" i="1"/>
  <c r="C750" i="1"/>
  <c r="H750" i="1" s="1"/>
  <c r="D749" i="1"/>
  <c r="C749" i="1"/>
  <c r="D748" i="1"/>
  <c r="C748" i="1"/>
  <c r="D747" i="1"/>
  <c r="C747" i="1"/>
  <c r="D746" i="1"/>
  <c r="C746" i="1"/>
  <c r="D745" i="1"/>
  <c r="C745" i="1"/>
  <c r="D744" i="1"/>
  <c r="C744" i="1"/>
  <c r="H744" i="1" s="1"/>
  <c r="D743" i="1"/>
  <c r="C743" i="1"/>
  <c r="H743" i="1" s="1"/>
  <c r="D742" i="1"/>
  <c r="C742" i="1"/>
  <c r="D741" i="1"/>
  <c r="C741" i="1"/>
  <c r="H741" i="1" s="1"/>
  <c r="D740" i="1"/>
  <c r="C740" i="1"/>
  <c r="H740" i="1" s="1"/>
  <c r="D739" i="1"/>
  <c r="C739" i="1"/>
  <c r="D738" i="1"/>
  <c r="C738" i="1"/>
  <c r="H738" i="1" s="1"/>
  <c r="D737" i="1"/>
  <c r="C737" i="1"/>
  <c r="D736" i="1"/>
  <c r="C736" i="1"/>
  <c r="D735" i="1"/>
  <c r="C735" i="1"/>
  <c r="H735" i="1" s="1"/>
  <c r="D734" i="1"/>
  <c r="C734" i="1"/>
  <c r="D733" i="1"/>
  <c r="C733" i="1"/>
  <c r="D732" i="1"/>
  <c r="C732" i="1"/>
  <c r="H732" i="1" s="1"/>
  <c r="D731" i="1"/>
  <c r="C731" i="1"/>
  <c r="H731" i="1" s="1"/>
  <c r="D730" i="1"/>
  <c r="C730" i="1"/>
  <c r="H730" i="1" s="1"/>
  <c r="D729" i="1"/>
  <c r="C729" i="1"/>
  <c r="H729" i="1" s="1"/>
  <c r="D728" i="1"/>
  <c r="C728" i="1"/>
  <c r="H728" i="1" s="1"/>
  <c r="D727" i="1"/>
  <c r="C727" i="1"/>
  <c r="D726" i="1"/>
  <c r="C726" i="1"/>
  <c r="H726" i="1" s="1"/>
  <c r="D725" i="1"/>
  <c r="C725" i="1"/>
  <c r="D724" i="1"/>
  <c r="C724" i="1"/>
  <c r="D723" i="1"/>
  <c r="C723" i="1"/>
  <c r="D722" i="1"/>
  <c r="C722" i="1"/>
  <c r="D721" i="1"/>
  <c r="C721" i="1"/>
  <c r="D720" i="1"/>
  <c r="C720" i="1"/>
  <c r="H720" i="1" s="1"/>
  <c r="D719" i="1"/>
  <c r="C719" i="1"/>
  <c r="D718" i="1"/>
  <c r="C718" i="1"/>
  <c r="D717" i="1"/>
  <c r="C717" i="1"/>
  <c r="H717" i="1" s="1"/>
  <c r="D716" i="1"/>
  <c r="C716" i="1"/>
  <c r="D715" i="1"/>
  <c r="C715" i="1"/>
  <c r="D714" i="1"/>
  <c r="C714" i="1"/>
  <c r="H714" i="1" s="1"/>
  <c r="D713" i="1"/>
  <c r="C713" i="1"/>
  <c r="D712" i="1"/>
  <c r="C712" i="1"/>
  <c r="D711" i="1"/>
  <c r="C711" i="1"/>
  <c r="H711" i="1" s="1"/>
  <c r="D710" i="1"/>
  <c r="C710" i="1"/>
  <c r="D709" i="1"/>
  <c r="C709" i="1"/>
  <c r="D708" i="1"/>
  <c r="C708" i="1"/>
  <c r="H708" i="1" s="1"/>
  <c r="D707" i="1"/>
  <c r="C707" i="1"/>
  <c r="D706" i="1"/>
  <c r="C706" i="1"/>
  <c r="D705" i="1"/>
  <c r="C705" i="1"/>
  <c r="H705" i="1" s="1"/>
  <c r="D704" i="1"/>
  <c r="C704" i="1"/>
  <c r="H704" i="1" s="1"/>
  <c r="D703" i="1"/>
  <c r="C703" i="1"/>
  <c r="D702" i="1"/>
  <c r="C702" i="1"/>
  <c r="D701" i="1"/>
  <c r="C701" i="1"/>
  <c r="D700" i="1"/>
  <c r="C700" i="1"/>
  <c r="D699" i="1"/>
  <c r="C699" i="1"/>
  <c r="H699" i="1" s="1"/>
  <c r="D698" i="1"/>
  <c r="C698" i="1"/>
  <c r="D697" i="1"/>
  <c r="C697" i="1"/>
  <c r="D696" i="1"/>
  <c r="C696" i="1"/>
  <c r="D695" i="1"/>
  <c r="C695" i="1"/>
  <c r="D694" i="1"/>
  <c r="C694" i="1"/>
  <c r="D693" i="1"/>
  <c r="C693" i="1"/>
  <c r="H693" i="1" s="1"/>
  <c r="D692" i="1"/>
  <c r="C692" i="1"/>
  <c r="D691" i="1"/>
  <c r="C691" i="1"/>
  <c r="D690" i="1"/>
  <c r="C690" i="1"/>
  <c r="D689" i="1"/>
  <c r="C689" i="1"/>
  <c r="D688" i="1"/>
  <c r="C688" i="1"/>
  <c r="D687" i="1"/>
  <c r="C687" i="1"/>
  <c r="H687" i="1" s="1"/>
  <c r="D686" i="1"/>
  <c r="C686" i="1"/>
  <c r="D685" i="1"/>
  <c r="C685" i="1"/>
  <c r="D684" i="1"/>
  <c r="C684" i="1"/>
  <c r="H684" i="1" s="1"/>
  <c r="D683" i="1"/>
  <c r="C683" i="1"/>
  <c r="D682" i="1"/>
  <c r="C682" i="1"/>
  <c r="D681" i="1"/>
  <c r="C681" i="1"/>
  <c r="H681" i="1" s="1"/>
  <c r="D680" i="1"/>
  <c r="C680" i="1"/>
  <c r="D679" i="1"/>
  <c r="C679" i="1"/>
  <c r="D678" i="1"/>
  <c r="C678" i="1"/>
  <c r="H678" i="1" s="1"/>
  <c r="D677" i="1"/>
  <c r="C677" i="1"/>
  <c r="D676" i="1"/>
  <c r="C676" i="1"/>
  <c r="D675" i="1"/>
  <c r="C675" i="1"/>
  <c r="D674" i="1"/>
  <c r="C674" i="1"/>
  <c r="D673" i="1"/>
  <c r="C673" i="1"/>
  <c r="D672" i="1"/>
  <c r="C672" i="1"/>
  <c r="H672" i="1" s="1"/>
  <c r="D671" i="1"/>
  <c r="C671" i="1"/>
  <c r="D670" i="1"/>
  <c r="C670" i="1"/>
  <c r="D669" i="1"/>
  <c r="C669" i="1"/>
  <c r="D668" i="1"/>
  <c r="C668" i="1"/>
  <c r="H668" i="1" s="1"/>
  <c r="D667" i="1"/>
  <c r="C667" i="1"/>
  <c r="D666" i="1"/>
  <c r="C666" i="1"/>
  <c r="H666" i="1" s="1"/>
  <c r="D665" i="1"/>
  <c r="C665" i="1"/>
  <c r="D664" i="1"/>
  <c r="C664" i="1"/>
  <c r="D663" i="1"/>
  <c r="C663" i="1"/>
  <c r="H663" i="1" s="1"/>
  <c r="D662" i="1"/>
  <c r="C662" i="1"/>
  <c r="H662" i="1" s="1"/>
  <c r="D661" i="1"/>
  <c r="C661" i="1"/>
  <c r="D660" i="1"/>
  <c r="C660" i="1"/>
  <c r="D659" i="1"/>
  <c r="C659" i="1"/>
  <c r="D658" i="1"/>
  <c r="C658" i="1"/>
  <c r="H658" i="1" s="1"/>
  <c r="D657" i="1"/>
  <c r="C657" i="1"/>
  <c r="D656" i="1"/>
  <c r="C656" i="1"/>
  <c r="H656" i="1" s="1"/>
  <c r="D655" i="1"/>
  <c r="C655" i="1"/>
  <c r="D654" i="1"/>
  <c r="C654" i="1"/>
  <c r="D653" i="1"/>
  <c r="C653" i="1"/>
  <c r="D652" i="1"/>
  <c r="C652" i="1"/>
  <c r="D651" i="1"/>
  <c r="C651" i="1"/>
  <c r="H651" i="1" s="1"/>
  <c r="D650" i="1"/>
  <c r="C650" i="1"/>
  <c r="H650" i="1" s="1"/>
  <c r="D649" i="1"/>
  <c r="C649" i="1"/>
  <c r="D648" i="1"/>
  <c r="C648" i="1"/>
  <c r="H648" i="1" s="1"/>
  <c r="D647" i="1"/>
  <c r="C647" i="1"/>
  <c r="H647" i="1" s="1"/>
  <c r="D646" i="1"/>
  <c r="C646" i="1"/>
  <c r="D645" i="1"/>
  <c r="C645" i="1"/>
  <c r="H645" i="1" s="1"/>
  <c r="D636" i="1"/>
  <c r="C636" i="1"/>
  <c r="D635" i="1"/>
  <c r="C635" i="1"/>
  <c r="D632" i="1"/>
  <c r="C632" i="1"/>
  <c r="D631" i="1"/>
  <c r="C631" i="1"/>
  <c r="D630" i="1"/>
  <c r="C630" i="1"/>
  <c r="D629" i="1"/>
  <c r="C629" i="1"/>
  <c r="D628" i="1"/>
  <c r="C628" i="1"/>
  <c r="D627" i="1"/>
  <c r="C627" i="1"/>
  <c r="D626" i="1"/>
  <c r="C626" i="1"/>
  <c r="D625" i="1"/>
  <c r="C625" i="1"/>
  <c r="D624" i="1"/>
  <c r="C624" i="1"/>
  <c r="D622" i="1"/>
  <c r="C622" i="1"/>
  <c r="D621" i="1"/>
  <c r="C621" i="1"/>
  <c r="H621" i="1" s="1"/>
  <c r="D620" i="1"/>
  <c r="C620" i="1"/>
  <c r="D619" i="1"/>
  <c r="C619" i="1"/>
  <c r="H619" i="1" s="1"/>
  <c r="D618" i="1"/>
  <c r="C618" i="1"/>
  <c r="H618" i="1" s="1"/>
  <c r="D617" i="1"/>
  <c r="C617" i="1"/>
  <c r="D616" i="1"/>
  <c r="C616" i="1"/>
  <c r="D615" i="1"/>
  <c r="C615" i="1"/>
  <c r="D614" i="1"/>
  <c r="C614" i="1"/>
  <c r="D613" i="1"/>
  <c r="C613" i="1"/>
  <c r="D612" i="1"/>
  <c r="C612" i="1"/>
  <c r="H612" i="1" s="1"/>
  <c r="D611" i="1"/>
  <c r="C611" i="1"/>
  <c r="D610" i="1"/>
  <c r="C610" i="1"/>
  <c r="D609" i="1"/>
  <c r="C609" i="1"/>
  <c r="H609" i="1" s="1"/>
  <c r="D608" i="1"/>
  <c r="C608" i="1"/>
  <c r="D607" i="1"/>
  <c r="C607" i="1"/>
  <c r="D606" i="1"/>
  <c r="C606" i="1"/>
  <c r="H606" i="1" s="1"/>
  <c r="D605" i="1"/>
  <c r="C605" i="1"/>
  <c r="D604" i="1"/>
  <c r="C604" i="1"/>
  <c r="D603" i="1"/>
  <c r="C603" i="1"/>
  <c r="D602" i="1"/>
  <c r="C602" i="1"/>
  <c r="D601" i="1"/>
  <c r="C601" i="1"/>
  <c r="D600" i="1"/>
  <c r="C600" i="1"/>
  <c r="H600" i="1" s="1"/>
  <c r="D599" i="1"/>
  <c r="C599" i="1"/>
  <c r="D598" i="1"/>
  <c r="C598" i="1"/>
  <c r="H598" i="1" s="1"/>
  <c r="D597" i="1"/>
  <c r="C597" i="1"/>
  <c r="H597" i="1" s="1"/>
  <c r="D596" i="1"/>
  <c r="C596" i="1"/>
  <c r="D595" i="1"/>
  <c r="C595" i="1"/>
  <c r="D594" i="1"/>
  <c r="C594" i="1"/>
  <c r="H594" i="1" s="1"/>
  <c r="D593" i="1"/>
  <c r="C593" i="1"/>
  <c r="D592" i="1"/>
  <c r="C592" i="1"/>
  <c r="D590" i="1"/>
  <c r="C590" i="1"/>
  <c r="H590" i="1" s="1"/>
  <c r="D589" i="1"/>
  <c r="C589" i="1"/>
  <c r="D588" i="1"/>
  <c r="C588" i="1"/>
  <c r="H588" i="1" s="1"/>
  <c r="D587" i="1"/>
  <c r="C587" i="1"/>
  <c r="H587" i="1" s="1"/>
  <c r="D586" i="1"/>
  <c r="C586" i="1"/>
  <c r="D585" i="1"/>
  <c r="C585" i="1"/>
  <c r="D584" i="1"/>
  <c r="C584" i="1"/>
  <c r="H584" i="1" s="1"/>
  <c r="D583" i="1"/>
  <c r="C583" i="1"/>
  <c r="H583" i="1" s="1"/>
  <c r="D582" i="1"/>
  <c r="C582" i="1"/>
  <c r="H582" i="1" s="1"/>
  <c r="D581" i="1"/>
  <c r="C581" i="1"/>
  <c r="D580" i="1"/>
  <c r="C580" i="1"/>
  <c r="D579" i="1"/>
  <c r="C579" i="1"/>
  <c r="H579" i="1" s="1"/>
  <c r="D577" i="1"/>
  <c r="C577" i="1"/>
  <c r="D576" i="1"/>
  <c r="C576" i="1"/>
  <c r="D575" i="1"/>
  <c r="C575" i="1"/>
  <c r="D574" i="1"/>
  <c r="C574" i="1"/>
  <c r="D573" i="1"/>
  <c r="C573"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H528" i="1" s="1"/>
  <c r="D527" i="1"/>
  <c r="C527" i="1"/>
  <c r="H527" i="1" s="1"/>
  <c r="D526" i="1"/>
  <c r="D525" i="1"/>
  <c r="C525" i="1"/>
  <c r="D524" i="1"/>
  <c r="C524" i="1"/>
  <c r="D523" i="1"/>
  <c r="C523" i="1"/>
  <c r="D522" i="1"/>
  <c r="C522" i="1"/>
  <c r="D521" i="1"/>
  <c r="C521" i="1"/>
  <c r="D520" i="1"/>
  <c r="C520" i="1"/>
  <c r="D519" i="1"/>
  <c r="C519" i="1"/>
  <c r="D518" i="1"/>
  <c r="C518" i="1"/>
  <c r="D517" i="1"/>
  <c r="C517" i="1"/>
  <c r="D515" i="1"/>
  <c r="C515" i="1"/>
  <c r="D514" i="1"/>
  <c r="C514" i="1"/>
  <c r="D513" i="1"/>
  <c r="C513" i="1"/>
  <c r="H513" i="1" s="1"/>
  <c r="D512" i="1"/>
  <c r="C512" i="1"/>
  <c r="D511" i="1"/>
  <c r="C511" i="1"/>
  <c r="D510" i="1"/>
  <c r="C510" i="1"/>
  <c r="D509" i="1"/>
  <c r="C509" i="1"/>
  <c r="H509" i="1" s="1"/>
  <c r="D508" i="1"/>
  <c r="C508" i="1"/>
  <c r="D507" i="1"/>
  <c r="C507" i="1"/>
  <c r="D506" i="1"/>
  <c r="C506" i="1"/>
  <c r="H506" i="1" s="1"/>
  <c r="D505" i="1"/>
  <c r="C505" i="1"/>
  <c r="D504" i="1"/>
  <c r="C504" i="1"/>
  <c r="H504" i="1" s="1"/>
  <c r="D503" i="1"/>
  <c r="C503" i="1"/>
  <c r="D502" i="1"/>
  <c r="C502" i="1"/>
  <c r="D501" i="1"/>
  <c r="C501" i="1"/>
  <c r="D500" i="1"/>
  <c r="C500" i="1"/>
  <c r="H500" i="1" s="1"/>
  <c r="D499" i="1"/>
  <c r="C499" i="1"/>
  <c r="D498" i="1"/>
  <c r="C498" i="1"/>
  <c r="D497" i="1"/>
  <c r="C497" i="1"/>
  <c r="H497" i="1" s="1"/>
  <c r="D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8" i="1"/>
  <c r="C478" i="1"/>
  <c r="D477" i="1"/>
  <c r="C477" i="1"/>
  <c r="D476" i="1"/>
  <c r="C476" i="1"/>
  <c r="D475" i="1"/>
  <c r="C475" i="1"/>
  <c r="D474" i="1"/>
  <c r="C474" i="1"/>
  <c r="D472" i="1"/>
  <c r="C472" i="1"/>
  <c r="H472" i="1" s="1"/>
  <c r="D471" i="1"/>
  <c r="C471" i="1"/>
  <c r="H471" i="1" s="1"/>
  <c r="D470" i="1"/>
  <c r="C470" i="1"/>
  <c r="D469" i="1"/>
  <c r="C469" i="1"/>
  <c r="D468" i="1"/>
  <c r="C468" i="1"/>
  <c r="D467" i="1"/>
  <c r="C467" i="1"/>
  <c r="D466" i="1"/>
  <c r="C466" i="1"/>
  <c r="H466" i="1" s="1"/>
  <c r="D465" i="1"/>
  <c r="C465" i="1"/>
  <c r="H465" i="1" s="1"/>
  <c r="D464" i="1"/>
  <c r="C464" i="1"/>
  <c r="D463" i="1"/>
  <c r="C463" i="1"/>
  <c r="D462" i="1"/>
  <c r="C462" i="1"/>
  <c r="H462" i="1" s="1"/>
  <c r="D461" i="1"/>
  <c r="C461" i="1"/>
  <c r="H461" i="1" s="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D400" i="1"/>
  <c r="C400" i="1"/>
  <c r="D399" i="1"/>
  <c r="C399" i="1"/>
  <c r="D398" i="1"/>
  <c r="C398" i="1"/>
  <c r="H398" i="1" s="1"/>
  <c r="D397" i="1"/>
  <c r="C397" i="1"/>
  <c r="H397" i="1" s="1"/>
  <c r="D396" i="1"/>
  <c r="C396" i="1"/>
  <c r="D395" i="1"/>
  <c r="C395" i="1"/>
  <c r="D394" i="1"/>
  <c r="C394" i="1"/>
  <c r="C393" i="1"/>
  <c r="D392" i="1"/>
  <c r="C392" i="1"/>
  <c r="H392" i="1" s="1"/>
  <c r="D391" i="1"/>
  <c r="C391" i="1"/>
  <c r="D390" i="1"/>
  <c r="C390" i="1"/>
  <c r="D389" i="1"/>
  <c r="C389" i="1"/>
  <c r="H389" i="1" s="1"/>
  <c r="D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D367" i="1"/>
  <c r="C367" i="1"/>
  <c r="D366" i="1"/>
  <c r="C366" i="1"/>
  <c r="D365" i="1"/>
  <c r="C365" i="1"/>
  <c r="D364" i="1"/>
  <c r="C364" i="1"/>
  <c r="H364" i="1" s="1"/>
  <c r="D363" i="1"/>
  <c r="C363" i="1"/>
  <c r="D362" i="1"/>
  <c r="C362" i="1"/>
  <c r="D361" i="1"/>
  <c r="D360" i="1"/>
  <c r="C360" i="1"/>
  <c r="H360" i="1" s="1"/>
  <c r="D359" i="1"/>
  <c r="C359" i="1"/>
  <c r="D358" i="1"/>
  <c r="C358" i="1"/>
  <c r="D357" i="1"/>
  <c r="C357" i="1"/>
  <c r="D354" i="1"/>
  <c r="C354" i="1"/>
  <c r="D353" i="1"/>
  <c r="C353" i="1"/>
  <c r="D352" i="1"/>
  <c r="C352" i="1"/>
  <c r="D351" i="1"/>
  <c r="C351" i="1"/>
  <c r="D350" i="1"/>
  <c r="C350" i="1"/>
  <c r="D349" i="1"/>
  <c r="C349" i="1"/>
  <c r="H349" i="1" s="1"/>
  <c r="D348" i="1"/>
  <c r="C348" i="1"/>
  <c r="D347" i="1"/>
  <c r="C347" i="1"/>
  <c r="D346" i="1"/>
  <c r="C346" i="1"/>
  <c r="D345" i="1"/>
  <c r="C345" i="1"/>
  <c r="D344" i="1"/>
  <c r="C344" i="1"/>
  <c r="D343" i="1"/>
  <c r="C343" i="1"/>
  <c r="D342" i="1"/>
  <c r="C342" i="1"/>
  <c r="D341" i="1"/>
  <c r="D340" i="1"/>
  <c r="C340" i="1"/>
  <c r="D339" i="1"/>
  <c r="C339" i="1"/>
  <c r="D338" i="1"/>
  <c r="C338" i="1"/>
  <c r="D337" i="1"/>
  <c r="C337" i="1"/>
  <c r="D336" i="1"/>
  <c r="C336" i="1"/>
  <c r="D335" i="1"/>
  <c r="C335" i="1"/>
  <c r="D334" i="1"/>
  <c r="C334" i="1"/>
  <c r="D333" i="1"/>
  <c r="C333" i="1"/>
  <c r="D332" i="1"/>
  <c r="C332" i="1"/>
  <c r="D331" i="1"/>
  <c r="D330" i="1"/>
  <c r="C330" i="1"/>
  <c r="H330" i="1" s="1"/>
  <c r="D329" i="1"/>
  <c r="C329" i="1"/>
  <c r="D328" i="1"/>
  <c r="C328" i="1"/>
  <c r="H328" i="1" s="1"/>
  <c r="D327" i="1"/>
  <c r="C327" i="1"/>
  <c r="H327" i="1" s="1"/>
  <c r="D326" i="1"/>
  <c r="C326" i="1"/>
  <c r="D325" i="1"/>
  <c r="C325" i="1"/>
  <c r="D324" i="1"/>
  <c r="C324" i="1"/>
  <c r="H324" i="1" s="1"/>
  <c r="D323" i="1"/>
  <c r="C323" i="1"/>
  <c r="D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G268" i="1" s="1"/>
  <c r="D267" i="1"/>
  <c r="C267" i="1"/>
  <c r="D266" i="1"/>
  <c r="C266" i="1"/>
  <c r="D265" i="1"/>
  <c r="C265" i="1"/>
  <c r="D264" i="1"/>
  <c r="C264" i="1"/>
  <c r="H264" i="1" s="1"/>
  <c r="D263" i="1"/>
  <c r="C263" i="1"/>
  <c r="G263" i="1" s="1"/>
  <c r="D262" i="1"/>
  <c r="C262" i="1"/>
  <c r="D261" i="1"/>
  <c r="C261" i="1"/>
  <c r="H261" i="1" s="1"/>
  <c r="D260" i="1"/>
  <c r="C260" i="1"/>
  <c r="D259" i="1"/>
  <c r="C259" i="1"/>
  <c r="H259" i="1" s="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1" i="1"/>
  <c r="C241" i="1"/>
  <c r="D240" i="1"/>
  <c r="C240" i="1"/>
  <c r="D239" i="1"/>
  <c r="C239" i="1"/>
  <c r="D238" i="1"/>
  <c r="C238" i="1"/>
  <c r="D237" i="1"/>
  <c r="C237" i="1"/>
  <c r="H237" i="1" s="1"/>
  <c r="D236" i="1"/>
  <c r="C236" i="1"/>
  <c r="D235" i="1"/>
  <c r="C235" i="1"/>
  <c r="H235" i="1" s="1"/>
  <c r="D234" i="1"/>
  <c r="C234" i="1"/>
  <c r="D233" i="1"/>
  <c r="C233" i="1"/>
  <c r="D232" i="1"/>
  <c r="C232" i="1"/>
  <c r="D231" i="1"/>
  <c r="C231" i="1"/>
  <c r="H231" i="1" s="1"/>
  <c r="D230" i="1"/>
  <c r="C230" i="1"/>
  <c r="D229" i="1"/>
  <c r="C229" i="1"/>
  <c r="D228" i="1"/>
  <c r="C228" i="1"/>
  <c r="H228" i="1" s="1"/>
  <c r="D227" i="1"/>
  <c r="C227" i="1"/>
  <c r="D225" i="1"/>
  <c r="C225" i="1"/>
  <c r="D224" i="1"/>
  <c r="C224" i="1"/>
  <c r="D223" i="1"/>
  <c r="C223" i="1"/>
  <c r="D222" i="1"/>
  <c r="C222" i="1"/>
  <c r="D221" i="1"/>
  <c r="C221" i="1"/>
  <c r="D220" i="1"/>
  <c r="C220" i="1"/>
  <c r="D219" i="1"/>
  <c r="C219" i="1"/>
  <c r="D218" i="1"/>
  <c r="C218"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D197" i="1"/>
  <c r="C197" i="1"/>
  <c r="D196" i="1"/>
  <c r="C196" i="1"/>
  <c r="D195" i="1"/>
  <c r="C195" i="1"/>
  <c r="D194" i="1"/>
  <c r="C194" i="1"/>
  <c r="D193" i="1"/>
  <c r="C193" i="1"/>
  <c r="D192" i="1"/>
  <c r="C192" i="1"/>
  <c r="D191" i="1"/>
  <c r="C191" i="1"/>
  <c r="D190" i="1"/>
  <c r="D189" i="1"/>
  <c r="C189" i="1"/>
  <c r="H189" i="1" s="1"/>
  <c r="D188" i="1"/>
  <c r="C188" i="1"/>
  <c r="D187" i="1"/>
  <c r="C187" i="1"/>
  <c r="H187" i="1" s="1"/>
  <c r="D186" i="1"/>
  <c r="C186" i="1"/>
  <c r="D185" i="1"/>
  <c r="C185" i="1"/>
  <c r="D184" i="1"/>
  <c r="C184" i="1"/>
  <c r="H184" i="1" s="1"/>
  <c r="D183" i="1"/>
  <c r="C183" i="1"/>
  <c r="H183" i="1" s="1"/>
  <c r="D182" i="1"/>
  <c r="C182" i="1"/>
  <c r="D181" i="1"/>
  <c r="C181" i="1"/>
  <c r="D180" i="1"/>
  <c r="C180" i="1"/>
  <c r="H180" i="1" s="1"/>
  <c r="D179" i="1"/>
  <c r="C179" i="1"/>
  <c r="D178" i="1"/>
  <c r="C178" i="1"/>
  <c r="H178" i="1" s="1"/>
  <c r="D177" i="1"/>
  <c r="C177" i="1"/>
  <c r="H177" i="1" s="1"/>
  <c r="D176" i="1"/>
  <c r="C176" i="1"/>
  <c r="D175" i="1"/>
  <c r="C175" i="1"/>
  <c r="G175" i="1" s="1"/>
  <c r="D174" i="1"/>
  <c r="C174" i="1"/>
  <c r="D173" i="1"/>
  <c r="C173" i="1"/>
  <c r="D172" i="1"/>
  <c r="C172" i="1"/>
  <c r="D171" i="1"/>
  <c r="C171" i="1"/>
  <c r="D170" i="1"/>
  <c r="C170" i="1"/>
  <c r="D169" i="1"/>
  <c r="C169" i="1"/>
  <c r="H169" i="1" s="1"/>
  <c r="D168" i="1"/>
  <c r="C168" i="1"/>
  <c r="G168" i="1" s="1"/>
  <c r="D167" i="1"/>
  <c r="C167" i="1"/>
  <c r="D166" i="1"/>
  <c r="C166" i="1"/>
  <c r="H166" i="1" s="1"/>
  <c r="D165" i="1"/>
  <c r="C165" i="1"/>
  <c r="H165" i="1" s="1"/>
  <c r="D164" i="1"/>
  <c r="C164" i="1"/>
  <c r="D163" i="1"/>
  <c r="C163" i="1"/>
  <c r="H163" i="1" s="1"/>
  <c r="D162" i="1"/>
  <c r="C162" i="1"/>
  <c r="H162" i="1" s="1"/>
  <c r="D161" i="1"/>
  <c r="D159" i="1"/>
  <c r="C159" i="1"/>
  <c r="D158" i="1"/>
  <c r="C158" i="1"/>
  <c r="D157" i="1"/>
  <c r="C157" i="1"/>
  <c r="D156" i="1"/>
  <c r="D155" i="1"/>
  <c r="C155" i="1"/>
  <c r="D154" i="1"/>
  <c r="C154" i="1"/>
  <c r="D153" i="1"/>
  <c r="C153" i="1"/>
  <c r="D152" i="1"/>
  <c r="C152" i="1"/>
  <c r="D151" i="1"/>
  <c r="C151" i="1"/>
  <c r="D150" i="1"/>
  <c r="C150" i="1"/>
  <c r="D147" i="1"/>
  <c r="C147" i="1"/>
  <c r="D146" i="1"/>
  <c r="C146" i="1"/>
  <c r="D145" i="1"/>
  <c r="C145" i="1"/>
  <c r="D144" i="1"/>
  <c r="C144" i="1"/>
  <c r="D143" i="1"/>
  <c r="C143" i="1"/>
  <c r="D142" i="1"/>
  <c r="C142" i="1"/>
  <c r="D141" i="1"/>
  <c r="C141" i="1"/>
  <c r="D140" i="1"/>
  <c r="C140" i="1"/>
  <c r="D139" i="1"/>
  <c r="C139" i="1"/>
  <c r="D138" i="1"/>
  <c r="C138" i="1"/>
  <c r="D137" i="1"/>
  <c r="C137" i="1"/>
  <c r="D135" i="1"/>
  <c r="C135" i="1"/>
  <c r="D134" i="1"/>
  <c r="C134" i="1"/>
  <c r="D133" i="1"/>
  <c r="C133" i="1"/>
  <c r="D132" i="1"/>
  <c r="C132" i="1"/>
  <c r="C131" i="1"/>
  <c r="D129" i="1"/>
  <c r="C129" i="1"/>
  <c r="H129" i="1" s="1"/>
  <c r="D128" i="1"/>
  <c r="C128" i="1"/>
  <c r="H128" i="1" s="1"/>
  <c r="D127" i="1"/>
  <c r="C127" i="1"/>
  <c r="D126" i="1"/>
  <c r="C126" i="1"/>
  <c r="D125" i="1"/>
  <c r="C125" i="1"/>
  <c r="H125" i="1" s="1"/>
  <c r="D124" i="1"/>
  <c r="C124" i="1"/>
  <c r="D123" i="1"/>
  <c r="C123" i="1"/>
  <c r="H123" i="1" s="1"/>
  <c r="C122" i="1"/>
  <c r="D120" i="1"/>
  <c r="C120" i="1"/>
  <c r="H120" i="1" s="1"/>
  <c r="D119" i="1"/>
  <c r="C119" i="1"/>
  <c r="D118" i="1"/>
  <c r="C118" i="1"/>
  <c r="D117" i="1"/>
  <c r="C117" i="1"/>
  <c r="H117" i="1" s="1"/>
  <c r="D116" i="1"/>
  <c r="C116" i="1"/>
  <c r="H116" i="1" s="1"/>
  <c r="D115" i="1"/>
  <c r="C115" i="1"/>
  <c r="D114" i="1"/>
  <c r="C114" i="1"/>
  <c r="H114" i="1" s="1"/>
  <c r="D113" i="1"/>
  <c r="C113" i="1"/>
  <c r="D112" i="1"/>
  <c r="C112" i="1"/>
  <c r="H112" i="1" s="1"/>
  <c r="D111" i="1"/>
  <c r="C111" i="1"/>
  <c r="D110" i="1"/>
  <c r="C110" i="1"/>
  <c r="H110" i="1" s="1"/>
  <c r="D109" i="1"/>
  <c r="C109" i="1"/>
  <c r="H109" i="1" s="1"/>
  <c r="D108" i="1"/>
  <c r="C108" i="1"/>
  <c r="H108" i="1" s="1"/>
  <c r="D107" i="1"/>
  <c r="C107" i="1"/>
  <c r="D106" i="1"/>
  <c r="C106" i="1"/>
  <c r="G106" i="1" s="1"/>
  <c r="D105" i="1"/>
  <c r="C105" i="1"/>
  <c r="D104" i="1"/>
  <c r="C104" i="1"/>
  <c r="H104" i="1" s="1"/>
  <c r="D103" i="1"/>
  <c r="C103" i="1"/>
  <c r="D101" i="1"/>
  <c r="C101" i="1"/>
  <c r="H101" i="1" s="1"/>
  <c r="D100" i="1"/>
  <c r="C100" i="1"/>
  <c r="H100" i="1" s="1"/>
  <c r="D99" i="1"/>
  <c r="C99" i="1"/>
  <c r="H99" i="1" s="1"/>
  <c r="D98" i="1"/>
  <c r="C98" i="1"/>
  <c r="H98" i="1" s="1"/>
  <c r="D97" i="1"/>
  <c r="C97" i="1"/>
  <c r="D96" i="1"/>
  <c r="C96" i="1"/>
  <c r="H96" i="1" s="1"/>
  <c r="D95" i="1"/>
  <c r="C95" i="1"/>
  <c r="H95" i="1" s="1"/>
  <c r="D94" i="1"/>
  <c r="C94" i="1"/>
  <c r="D93" i="1"/>
  <c r="C93" i="1"/>
  <c r="H93" i="1" s="1"/>
  <c r="D92" i="1"/>
  <c r="C92" i="1"/>
  <c r="D91" i="1"/>
  <c r="C91" i="1"/>
  <c r="D90" i="1"/>
  <c r="C90" i="1"/>
  <c r="H90" i="1" s="1"/>
  <c r="D89" i="1"/>
  <c r="C89" i="1"/>
  <c r="H89" i="1" s="1"/>
  <c r="D88" i="1"/>
  <c r="C88" i="1"/>
  <c r="H88" i="1" s="1"/>
  <c r="D87" i="1"/>
  <c r="C87" i="1"/>
  <c r="H87" i="1" s="1"/>
  <c r="D86" i="1"/>
  <c r="C86" i="1"/>
  <c r="D85" i="1"/>
  <c r="C85" i="1"/>
  <c r="D84" i="1"/>
  <c r="C84" i="1"/>
  <c r="H84" i="1" s="1"/>
  <c r="D83" i="1"/>
  <c r="C83" i="1"/>
  <c r="H83" i="1" s="1"/>
  <c r="D82" i="1"/>
  <c r="C82" i="1"/>
  <c r="D81" i="1"/>
  <c r="C81" i="1"/>
  <c r="H81" i="1" s="1"/>
  <c r="D80" i="1"/>
  <c r="C80" i="1"/>
  <c r="H80" i="1" s="1"/>
  <c r="D79" i="1"/>
  <c r="D77" i="1"/>
  <c r="C77" i="1"/>
  <c r="D76" i="1"/>
  <c r="C76" i="1"/>
  <c r="D75" i="1"/>
  <c r="C75" i="1"/>
  <c r="D74" i="1"/>
  <c r="C74" i="1"/>
  <c r="D73" i="1"/>
  <c r="C73" i="1"/>
  <c r="D72" i="1"/>
  <c r="C72" i="1"/>
  <c r="D71" i="1"/>
  <c r="C71" i="1"/>
  <c r="D70" i="1"/>
  <c r="C70" i="1"/>
  <c r="D69" i="1"/>
  <c r="C69" i="1"/>
  <c r="D68" i="1"/>
  <c r="C68"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D48" i="1"/>
  <c r="C48" i="1"/>
  <c r="H48" i="1" s="1"/>
  <c r="D47" i="1"/>
  <c r="C47" i="1"/>
  <c r="D46" i="1"/>
  <c r="C46" i="1"/>
  <c r="H46" i="1" s="1"/>
  <c r="D44" i="1"/>
  <c r="C44" i="1"/>
  <c r="D43" i="1"/>
  <c r="C43" i="1"/>
  <c r="D42" i="1"/>
  <c r="C42" i="1"/>
  <c r="H42" i="1" s="1"/>
  <c r="D41" i="1"/>
  <c r="C41" i="1"/>
  <c r="H41" i="1" s="1"/>
  <c r="D40" i="1"/>
  <c r="D38" i="1"/>
  <c r="C38" i="1"/>
  <c r="H38" i="1" s="1"/>
  <c r="D37" i="1"/>
  <c r="C37" i="1"/>
  <c r="H37" i="1" s="1"/>
  <c r="D36" i="1"/>
  <c r="C36" i="1"/>
  <c r="H36" i="1" s="1"/>
  <c r="D35" i="1"/>
  <c r="C35" i="1"/>
  <c r="H35" i="1" s="1"/>
  <c r="D34" i="1"/>
  <c r="C34" i="1"/>
  <c r="G34" i="1" s="1"/>
  <c r="D33" i="1"/>
  <c r="C33" i="1"/>
  <c r="D32" i="1"/>
  <c r="C32" i="1"/>
  <c r="H32" i="1" s="1"/>
  <c r="D31" i="1"/>
  <c r="C31" i="1"/>
  <c r="H31" i="1" s="1"/>
  <c r="D30" i="1"/>
  <c r="C30" i="1"/>
  <c r="H30" i="1" s="1"/>
  <c r="D29" i="1"/>
  <c r="C29" i="1"/>
  <c r="D28" i="1"/>
  <c r="C28" i="1"/>
  <c r="D27" i="1"/>
  <c r="C27" i="1"/>
  <c r="D26" i="1"/>
  <c r="C26" i="1"/>
  <c r="H26" i="1" s="1"/>
  <c r="D25" i="1"/>
  <c r="C25" i="1"/>
  <c r="G25" i="1" s="1"/>
  <c r="D24" i="1"/>
  <c r="C24" i="1"/>
  <c r="H24" i="1" s="1"/>
  <c r="D23" i="1"/>
  <c r="C23" i="1"/>
  <c r="H23" i="1" s="1"/>
  <c r="D22" i="1"/>
  <c r="C22" i="1"/>
  <c r="D21" i="1"/>
  <c r="C21" i="1"/>
  <c r="D20" i="1"/>
  <c r="C20" i="1"/>
  <c r="H20" i="1" s="1"/>
  <c r="D19" i="1"/>
  <c r="C19" i="1"/>
  <c r="H19" i="1" s="1"/>
  <c r="D18" i="1"/>
  <c r="C18" i="1"/>
  <c r="H18" i="1" s="1"/>
  <c r="D17" i="1"/>
  <c r="C17" i="1"/>
  <c r="H17" i="1" s="1"/>
  <c r="D16" i="1"/>
  <c r="C16" i="1"/>
  <c r="D15" i="1"/>
  <c r="C15" i="1"/>
  <c r="D14" i="1"/>
  <c r="C14" i="1"/>
  <c r="H14" i="1" s="1"/>
  <c r="D13" i="1"/>
  <c r="D12" i="1"/>
  <c r="C12" i="1"/>
  <c r="D11" i="1"/>
  <c r="C11" i="1"/>
  <c r="D10" i="1"/>
  <c r="C10" i="1"/>
  <c r="D9" i="1"/>
  <c r="C9" i="1"/>
  <c r="D8" i="1"/>
  <c r="C8" i="1"/>
  <c r="D7" i="1"/>
  <c r="C7" i="1"/>
  <c r="D6" i="1"/>
  <c r="C6" i="1"/>
  <c r="D5" i="1"/>
  <c r="C5" i="1"/>
  <c r="D4" i="1"/>
  <c r="C4" i="1"/>
  <c r="H1308" i="1" l="1"/>
  <c r="H1314" i="1"/>
  <c r="F136" i="5"/>
  <c r="H1256" i="1"/>
  <c r="H1257" i="1"/>
  <c r="F252" i="5"/>
  <c r="H34" i="3"/>
  <c r="C1555" i="1"/>
  <c r="J1557" i="1"/>
  <c r="H1533" i="1"/>
  <c r="H1524" i="1"/>
  <c r="G1522" i="1"/>
  <c r="E114" i="6"/>
  <c r="H1518" i="1"/>
  <c r="F118" i="6"/>
  <c r="H1507" i="1"/>
  <c r="H1505" i="1"/>
  <c r="F107" i="6"/>
  <c r="H1501" i="1"/>
  <c r="G1498" i="1"/>
  <c r="D89" i="6"/>
  <c r="H1482" i="1"/>
  <c r="F82" i="6"/>
  <c r="F75" i="6"/>
  <c r="H1461" i="1"/>
  <c r="F61" i="6"/>
  <c r="H1455" i="1"/>
  <c r="F54" i="6"/>
  <c r="H1449" i="1"/>
  <c r="H1443" i="1"/>
  <c r="H1437" i="1"/>
  <c r="H1422" i="1"/>
  <c r="G1421" i="1"/>
  <c r="G1415" i="1"/>
  <c r="G1409" i="1"/>
  <c r="G1403" i="1"/>
  <c r="G1328" i="1"/>
  <c r="H1304" i="1"/>
  <c r="G1295" i="1"/>
  <c r="F274" i="5"/>
  <c r="H1277" i="1"/>
  <c r="E340" i="9"/>
  <c r="E329" i="9"/>
  <c r="E328" i="9"/>
  <c r="E219" i="5"/>
  <c r="E324" i="9"/>
  <c r="F220" i="5"/>
  <c r="E320" i="9"/>
  <c r="B320" i="9" s="1"/>
  <c r="E203" i="5"/>
  <c r="E319" i="9"/>
  <c r="H1188" i="1"/>
  <c r="G1184" i="1"/>
  <c r="H1179" i="1"/>
  <c r="H1176" i="1"/>
  <c r="F165" i="5"/>
  <c r="E317" i="9"/>
  <c r="H1170" i="1"/>
  <c r="H1167" i="1"/>
  <c r="E311" i="9"/>
  <c r="E135" i="5"/>
  <c r="D1140" i="1" s="1"/>
  <c r="G1139" i="1"/>
  <c r="G1133" i="1"/>
  <c r="E307" i="9"/>
  <c r="F82" i="5"/>
  <c r="H1089" i="1"/>
  <c r="F341" i="9"/>
  <c r="H1077" i="1"/>
  <c r="G1070" i="1"/>
  <c r="C1057" i="1"/>
  <c r="H1057" i="1" s="1"/>
  <c r="H1059" i="1"/>
  <c r="H1053" i="1"/>
  <c r="F45" i="5"/>
  <c r="G1049" i="1"/>
  <c r="H1044" i="1"/>
  <c r="F35" i="5"/>
  <c r="H1042" i="1"/>
  <c r="C1040" i="1"/>
  <c r="H1041" i="1"/>
  <c r="F29" i="5"/>
  <c r="H1035" i="1"/>
  <c r="H1032" i="1"/>
  <c r="H1029" i="1"/>
  <c r="H1024" i="1"/>
  <c r="H1026" i="1"/>
  <c r="F19" i="5"/>
  <c r="E12" i="5"/>
  <c r="D1017" i="1" s="1"/>
  <c r="H1023" i="1"/>
  <c r="F8" i="5"/>
  <c r="H1014" i="1"/>
  <c r="H1002" i="1"/>
  <c r="H999" i="1"/>
  <c r="H993" i="1"/>
  <c r="H987" i="1"/>
  <c r="H975" i="1"/>
  <c r="H969" i="1"/>
  <c r="H968" i="1"/>
  <c r="H967" i="1"/>
  <c r="H963" i="1"/>
  <c r="H956" i="1"/>
  <c r="H939" i="1"/>
  <c r="H936" i="1"/>
  <c r="H934" i="1"/>
  <c r="H933" i="1"/>
  <c r="E130" i="9"/>
  <c r="E127" i="9"/>
  <c r="H925" i="1"/>
  <c r="E126" i="9"/>
  <c r="B126" i="9" s="1"/>
  <c r="F268" i="9"/>
  <c r="H916" i="1"/>
  <c r="H915" i="1"/>
  <c r="E120" i="9"/>
  <c r="H913" i="1"/>
  <c r="H912" i="1"/>
  <c r="H909" i="1"/>
  <c r="E112" i="9"/>
  <c r="H898" i="1"/>
  <c r="E108" i="9"/>
  <c r="E104" i="9"/>
  <c r="H886" i="1"/>
  <c r="H885" i="1"/>
  <c r="H882" i="1"/>
  <c r="H880" i="1"/>
  <c r="H871" i="1"/>
  <c r="H870" i="1"/>
  <c r="F248" i="9"/>
  <c r="E88" i="9"/>
  <c r="B88" i="9" s="1"/>
  <c r="H862" i="1"/>
  <c r="G861" i="1"/>
  <c r="H859" i="1"/>
  <c r="H852" i="1"/>
  <c r="E82" i="9"/>
  <c r="B82" i="9" s="1"/>
  <c r="H841" i="1"/>
  <c r="H832" i="1"/>
  <c r="H828" i="1"/>
  <c r="G825" i="1"/>
  <c r="H823" i="1"/>
  <c r="G820" i="1"/>
  <c r="H814" i="1"/>
  <c r="H813" i="1"/>
  <c r="H810" i="1"/>
  <c r="G807" i="1"/>
  <c r="H805" i="1"/>
  <c r="G802" i="1"/>
  <c r="H799" i="1"/>
  <c r="H796" i="1"/>
  <c r="H790" i="1"/>
  <c r="H787" i="1"/>
  <c r="H784" i="1"/>
  <c r="H783" i="1"/>
  <c r="H778" i="1"/>
  <c r="H777" i="1"/>
  <c r="H775" i="1"/>
  <c r="H772" i="1"/>
  <c r="H771" i="1"/>
  <c r="H766" i="1"/>
  <c r="H765" i="1"/>
  <c r="H763" i="1"/>
  <c r="H760" i="1"/>
  <c r="H756" i="1"/>
  <c r="H754" i="1"/>
  <c r="H753" i="1"/>
  <c r="H751" i="1"/>
  <c r="H748" i="1"/>
  <c r="H747" i="1"/>
  <c r="H742" i="1"/>
  <c r="H739" i="1"/>
  <c r="H736" i="1"/>
  <c r="E54" i="9"/>
  <c r="H727" i="1"/>
  <c r="H724" i="1"/>
  <c r="H723" i="1"/>
  <c r="G719" i="1"/>
  <c r="H718" i="1"/>
  <c r="H716" i="1"/>
  <c r="E46" i="9"/>
  <c r="B46" i="9" s="1"/>
  <c r="H715" i="1"/>
  <c r="H712" i="1"/>
  <c r="G707" i="1"/>
  <c r="H706" i="1"/>
  <c r="E42" i="9"/>
  <c r="H703" i="1"/>
  <c r="H702" i="1"/>
  <c r="H700" i="1"/>
  <c r="H696" i="1"/>
  <c r="H695" i="1"/>
  <c r="E38" i="9"/>
  <c r="H691" i="1"/>
  <c r="H690" i="1"/>
  <c r="H689" i="1"/>
  <c r="H685" i="1"/>
  <c r="H683" i="1"/>
  <c r="H679" i="1"/>
  <c r="E34" i="9"/>
  <c r="B34" i="9" s="1"/>
  <c r="H676" i="1"/>
  <c r="H675" i="1"/>
  <c r="H674" i="1"/>
  <c r="H670" i="1"/>
  <c r="H669" i="1"/>
  <c r="H667" i="1"/>
  <c r="H664" i="1"/>
  <c r="E30" i="9"/>
  <c r="H661" i="1"/>
  <c r="H660" i="1"/>
  <c r="H657" i="1"/>
  <c r="F229" i="9"/>
  <c r="H655" i="1"/>
  <c r="H654" i="1"/>
  <c r="H652" i="1"/>
  <c r="E26" i="9"/>
  <c r="E25" i="9"/>
  <c r="H649" i="1"/>
  <c r="E629" i="4"/>
  <c r="D623" i="1" s="1"/>
  <c r="H620" i="1"/>
  <c r="H615" i="1"/>
  <c r="H613" i="1"/>
  <c r="E164" i="9"/>
  <c r="F609" i="4"/>
  <c r="E162" i="9"/>
  <c r="H607" i="1"/>
  <c r="E160" i="9"/>
  <c r="H603" i="1"/>
  <c r="H602" i="1"/>
  <c r="H599" i="1"/>
  <c r="E151" i="9"/>
  <c r="H585" i="1"/>
  <c r="H586" i="1"/>
  <c r="E584" i="4"/>
  <c r="D578" i="1" s="1"/>
  <c r="E139" i="9"/>
  <c r="F272" i="9"/>
  <c r="G185" i="9"/>
  <c r="E185" i="9" s="1"/>
  <c r="B185" i="9" s="1"/>
  <c r="E522" i="4"/>
  <c r="D516" i="1" s="1"/>
  <c r="H512" i="1"/>
  <c r="H508" i="1"/>
  <c r="H510" i="1"/>
  <c r="H507" i="1"/>
  <c r="H501" i="1"/>
  <c r="H498" i="1"/>
  <c r="F260" i="9"/>
  <c r="F256" i="9"/>
  <c r="D479" i="1"/>
  <c r="C479" i="1"/>
  <c r="G470" i="1"/>
  <c r="H469" i="1"/>
  <c r="G467" i="1"/>
  <c r="H468" i="1"/>
  <c r="H464" i="1"/>
  <c r="E100" i="9"/>
  <c r="F452" i="4"/>
  <c r="E96" i="9"/>
  <c r="E92" i="9"/>
  <c r="E431" i="4"/>
  <c r="D425" i="1" s="1"/>
  <c r="E647" i="4"/>
  <c r="D641" i="1" s="1"/>
  <c r="F412" i="4"/>
  <c r="C402" i="1"/>
  <c r="H396" i="1"/>
  <c r="H400" i="1"/>
  <c r="G399" i="1"/>
  <c r="F374" i="4"/>
  <c r="G365" i="1"/>
  <c r="G362" i="1"/>
  <c r="H359" i="1"/>
  <c r="H350" i="1"/>
  <c r="G348" i="1"/>
  <c r="H347" i="1"/>
  <c r="G326" i="1"/>
  <c r="G323" i="1"/>
  <c r="F322" i="4"/>
  <c r="F426" i="4"/>
  <c r="E294" i="9"/>
  <c r="B294" i="9" s="1"/>
  <c r="E84" i="9"/>
  <c r="F278" i="4"/>
  <c r="F269" i="4"/>
  <c r="H267" i="1"/>
  <c r="E81" i="9"/>
  <c r="H260" i="1"/>
  <c r="E77" i="9"/>
  <c r="E76" i="9"/>
  <c r="B76" i="9" s="1"/>
  <c r="G239" i="1"/>
  <c r="G236" i="1"/>
  <c r="F237" i="4"/>
  <c r="E69" i="9"/>
  <c r="B69" i="9" s="1"/>
  <c r="G227" i="1"/>
  <c r="E68" i="9"/>
  <c r="F225" i="4"/>
  <c r="D221" i="4"/>
  <c r="C217" i="1" s="1"/>
  <c r="E67" i="9"/>
  <c r="F216" i="4"/>
  <c r="E65" i="9"/>
  <c r="F208" i="4"/>
  <c r="E64" i="9"/>
  <c r="E202" i="4"/>
  <c r="D198" i="1" s="1"/>
  <c r="E60" i="9"/>
  <c r="E59" i="9"/>
  <c r="G185" i="1"/>
  <c r="G182" i="1"/>
  <c r="E50" i="9"/>
  <c r="G176" i="1"/>
  <c r="G173" i="1"/>
  <c r="G170" i="1"/>
  <c r="F170" i="4"/>
  <c r="G167" i="1"/>
  <c r="G164" i="1"/>
  <c r="F165" i="4"/>
  <c r="C156" i="1"/>
  <c r="D131" i="1"/>
  <c r="G127" i="1"/>
  <c r="H126" i="1"/>
  <c r="G124" i="1"/>
  <c r="H122" i="1"/>
  <c r="H119" i="1"/>
  <c r="H118" i="1"/>
  <c r="G115" i="1"/>
  <c r="H113" i="1"/>
  <c r="H111" i="1"/>
  <c r="H107" i="1"/>
  <c r="F107" i="4"/>
  <c r="H105" i="1"/>
  <c r="H103" i="1"/>
  <c r="G97" i="1"/>
  <c r="H94" i="1"/>
  <c r="H92" i="1"/>
  <c r="G91" i="1"/>
  <c r="F91" i="4"/>
  <c r="F83" i="4"/>
  <c r="C79" i="1"/>
  <c r="H86" i="1"/>
  <c r="H85" i="1"/>
  <c r="G82" i="1"/>
  <c r="H79" i="1"/>
  <c r="F64" i="4"/>
  <c r="E33" i="9"/>
  <c r="F61" i="4"/>
  <c r="E32" i="9"/>
  <c r="F58" i="4"/>
  <c r="H47" i="1"/>
  <c r="H44" i="1"/>
  <c r="G43" i="1"/>
  <c r="H33" i="1"/>
  <c r="F29" i="4"/>
  <c r="H29" i="1"/>
  <c r="E29" i="9"/>
  <c r="H28" i="1"/>
  <c r="H27" i="1"/>
  <c r="E28" i="9"/>
  <c r="H22" i="1"/>
  <c r="F23" i="4"/>
  <c r="H21" i="1"/>
  <c r="H16" i="1"/>
  <c r="H15" i="1"/>
  <c r="H338" i="9"/>
  <c r="D1207" i="1"/>
  <c r="D1510" i="1"/>
  <c r="I30" i="3"/>
  <c r="F147" i="5"/>
  <c r="C1152" i="1"/>
  <c r="H1060" i="1"/>
  <c r="G1073" i="1"/>
  <c r="G1094" i="1"/>
  <c r="G1106" i="1"/>
  <c r="G1118" i="1"/>
  <c r="H1137" i="1"/>
  <c r="H1301" i="1"/>
  <c r="H1319" i="1"/>
  <c r="G1331" i="1"/>
  <c r="H1337" i="1"/>
  <c r="H1355" i="1"/>
  <c r="G1367" i="1"/>
  <c r="H1373" i="1"/>
  <c r="G1385" i="1"/>
  <c r="G1391" i="1"/>
  <c r="G1486" i="1"/>
  <c r="H1492" i="1"/>
  <c r="H1511" i="1"/>
  <c r="H1530" i="1"/>
  <c r="H1545" i="1"/>
  <c r="G1551" i="1"/>
  <c r="D134" i="4"/>
  <c r="F134" i="4" s="1"/>
  <c r="E230" i="4"/>
  <c r="D226" i="1" s="1"/>
  <c r="E48" i="9"/>
  <c r="E52" i="9"/>
  <c r="E56" i="9"/>
  <c r="B134" i="9"/>
  <c r="B166" i="9"/>
  <c r="F230" i="9"/>
  <c r="F238" i="9"/>
  <c r="F242" i="9"/>
  <c r="F250" i="9"/>
  <c r="F254" i="9"/>
  <c r="F262" i="9"/>
  <c r="F266" i="9"/>
  <c r="B266" i="9" s="1"/>
  <c r="F274" i="9"/>
  <c r="F278" i="9"/>
  <c r="F286" i="9"/>
  <c r="F290" i="9"/>
  <c r="E304" i="9"/>
  <c r="H5" i="1"/>
  <c r="H11" i="1"/>
  <c r="H50" i="1"/>
  <c r="H56" i="1"/>
  <c r="H62" i="1"/>
  <c r="H68" i="1"/>
  <c r="H74" i="1"/>
  <c r="H131" i="1"/>
  <c r="G137" i="1"/>
  <c r="H151" i="1"/>
  <c r="G157" i="1"/>
  <c r="H195" i="1"/>
  <c r="H208" i="1"/>
  <c r="H220" i="1"/>
  <c r="G251" i="1"/>
  <c r="H276" i="1"/>
  <c r="H282" i="1"/>
  <c r="G311" i="1"/>
  <c r="H318" i="1"/>
  <c r="H371" i="1"/>
  <c r="H383" i="1"/>
  <c r="H408" i="1"/>
  <c r="G434" i="1"/>
  <c r="G446" i="1"/>
  <c r="G458" i="1"/>
  <c r="H477" i="1"/>
  <c r="H483" i="1"/>
  <c r="H490" i="1"/>
  <c r="H521" i="1"/>
  <c r="H553" i="1"/>
  <c r="H566" i="1"/>
  <c r="H572" i="1"/>
  <c r="H628" i="1"/>
  <c r="H636" i="1"/>
  <c r="E333" i="9"/>
  <c r="H1113" i="1"/>
  <c r="H1493" i="1"/>
  <c r="D6" i="8"/>
  <c r="C1583" i="1" s="1"/>
  <c r="H1583" i="1" s="1"/>
  <c r="E37" i="9"/>
  <c r="E41" i="9"/>
  <c r="E45" i="9"/>
  <c r="E72" i="9"/>
  <c r="E91" i="9"/>
  <c r="E103" i="9"/>
  <c r="E115" i="9"/>
  <c r="B115" i="9" s="1"/>
  <c r="E138" i="9"/>
  <c r="E142" i="9"/>
  <c r="E146" i="9"/>
  <c r="E150" i="9"/>
  <c r="H6" i="1"/>
  <c r="H12" i="1"/>
  <c r="H51" i="1"/>
  <c r="H57" i="1"/>
  <c r="H63" i="1"/>
  <c r="H69" i="1"/>
  <c r="H75" i="1"/>
  <c r="H132" i="1"/>
  <c r="H144" i="1"/>
  <c r="G152" i="1"/>
  <c r="G158" i="1"/>
  <c r="H196" i="1"/>
  <c r="G203" i="1"/>
  <c r="G215" i="1"/>
  <c r="H271" i="1"/>
  <c r="G298" i="1"/>
  <c r="H306" i="1"/>
  <c r="H312" i="1"/>
  <c r="H319" i="1"/>
  <c r="G332" i="1"/>
  <c r="G338" i="1"/>
  <c r="H372" i="1"/>
  <c r="H378" i="1"/>
  <c r="H409" i="1"/>
  <c r="H421" i="1"/>
  <c r="H447" i="1"/>
  <c r="H453" i="1"/>
  <c r="H459" i="1"/>
  <c r="H484" i="1"/>
  <c r="H522" i="1"/>
  <c r="H536" i="1"/>
  <c r="H542" i="1"/>
  <c r="H560" i="1"/>
  <c r="H567" i="1"/>
  <c r="H573" i="1"/>
  <c r="G1145" i="1"/>
  <c r="G1151" i="1"/>
  <c r="G1157" i="1"/>
  <c r="G1163" i="1"/>
  <c r="H1251" i="1"/>
  <c r="G1412" i="1"/>
  <c r="G1418" i="1"/>
  <c r="H1456" i="1"/>
  <c r="H1468" i="1"/>
  <c r="H1506" i="1"/>
  <c r="G1519" i="1"/>
  <c r="E262" i="4"/>
  <c r="D258" i="1" s="1"/>
  <c r="E273" i="4"/>
  <c r="D269" i="1" s="1"/>
  <c r="E53" i="9"/>
  <c r="E57" i="9"/>
  <c r="E80" i="9"/>
  <c r="F231" i="9"/>
  <c r="F235" i="9"/>
  <c r="F239" i="9"/>
  <c r="B239" i="9" s="1"/>
  <c r="F243" i="9"/>
  <c r="F247" i="9"/>
  <c r="F251" i="9"/>
  <c r="B251" i="9" s="1"/>
  <c r="F255" i="9"/>
  <c r="B255" i="9" s="1"/>
  <c r="F259" i="9"/>
  <c r="F263" i="9"/>
  <c r="F267" i="9"/>
  <c r="F271" i="9"/>
  <c r="F275" i="9"/>
  <c r="F279" i="9"/>
  <c r="F283" i="9"/>
  <c r="F287" i="9"/>
  <c r="F291" i="9"/>
  <c r="B291" i="9" s="1"/>
  <c r="E312" i="9"/>
  <c r="B312" i="9" s="1"/>
  <c r="E318" i="9"/>
  <c r="B318" i="9" s="1"/>
  <c r="E322" i="9"/>
  <c r="E326" i="9"/>
  <c r="E330" i="9"/>
  <c r="H7" i="1"/>
  <c r="H52" i="1"/>
  <c r="G58" i="1"/>
  <c r="G64" i="1"/>
  <c r="H70" i="1"/>
  <c r="H76" i="1"/>
  <c r="H133" i="1"/>
  <c r="G139" i="1"/>
  <c r="H145" i="1"/>
  <c r="H153" i="1"/>
  <c r="G191" i="1"/>
  <c r="H216" i="1"/>
  <c r="H222" i="1"/>
  <c r="H247" i="1"/>
  <c r="H272" i="1"/>
  <c r="H284" i="1"/>
  <c r="G299" i="1"/>
  <c r="H307" i="1"/>
  <c r="G320" i="1"/>
  <c r="H333" i="1"/>
  <c r="H373" i="1"/>
  <c r="H385" i="1"/>
  <c r="H410" i="1"/>
  <c r="H436" i="1"/>
  <c r="H442" i="1"/>
  <c r="H448" i="1"/>
  <c r="G479" i="1"/>
  <c r="H486" i="1"/>
  <c r="H492" i="1"/>
  <c r="H517" i="1"/>
  <c r="H523" i="1"/>
  <c r="H531" i="1"/>
  <c r="H537" i="1"/>
  <c r="H543" i="1"/>
  <c r="H549" i="1"/>
  <c r="H555" i="1"/>
  <c r="H561" i="1"/>
  <c r="H574" i="1"/>
  <c r="H624" i="1"/>
  <c r="H630" i="1"/>
  <c r="H1520" i="1"/>
  <c r="F284" i="9"/>
  <c r="H8" i="1"/>
  <c r="H53" i="1"/>
  <c r="H59" i="1"/>
  <c r="H65" i="1"/>
  <c r="H71" i="1"/>
  <c r="H77" i="1"/>
  <c r="G140" i="1"/>
  <c r="G146" i="1"/>
  <c r="H192" i="1"/>
  <c r="H211" i="1"/>
  <c r="H223" i="1"/>
  <c r="G248" i="1"/>
  <c r="H273" i="1"/>
  <c r="H279" i="1"/>
  <c r="H285" i="1"/>
  <c r="H291" i="1"/>
  <c r="H300" i="1"/>
  <c r="G308" i="1"/>
  <c r="G314" i="1"/>
  <c r="H321" i="1"/>
  <c r="H334" i="1"/>
  <c r="H340" i="1"/>
  <c r="H380" i="1"/>
  <c r="H405" i="1"/>
  <c r="G431" i="1"/>
  <c r="H437" i="1"/>
  <c r="G443" i="1"/>
  <c r="H449" i="1"/>
  <c r="G455" i="1"/>
  <c r="H474" i="1"/>
  <c r="H480" i="1"/>
  <c r="H487" i="1"/>
  <c r="H493" i="1"/>
  <c r="H518" i="1"/>
  <c r="H524" i="1"/>
  <c r="H532" i="1"/>
  <c r="H538" i="1"/>
  <c r="H556" i="1"/>
  <c r="H569" i="1"/>
  <c r="H575" i="1"/>
  <c r="H625" i="1"/>
  <c r="H631" i="1"/>
  <c r="H1446" i="1"/>
  <c r="H1452" i="1"/>
  <c r="H1496" i="1"/>
  <c r="H1502" i="1"/>
  <c r="H1508" i="1"/>
  <c r="H1515" i="1"/>
  <c r="H1521" i="1"/>
  <c r="D140" i="4"/>
  <c r="E62" i="9"/>
  <c r="E66" i="9"/>
  <c r="E128" i="9"/>
  <c r="E132" i="9"/>
  <c r="H965" i="1"/>
  <c r="H971" i="1"/>
  <c r="H983" i="1"/>
  <c r="H989" i="1"/>
  <c r="H1034" i="1"/>
  <c r="G1058" i="1"/>
  <c r="H1071" i="1"/>
  <c r="G1079" i="1"/>
  <c r="G1085" i="1"/>
  <c r="H1098" i="1"/>
  <c r="H1110" i="1"/>
  <c r="G1211" i="1"/>
  <c r="G1217" i="1"/>
  <c r="H1305" i="1"/>
  <c r="H1329" i="1"/>
  <c r="H1341" i="1"/>
  <c r="H1353" i="1"/>
  <c r="H1359" i="1"/>
  <c r="H1365" i="1"/>
  <c r="G1427" i="1"/>
  <c r="H1528" i="1"/>
  <c r="G1534" i="1"/>
  <c r="E35" i="9"/>
  <c r="B35" i="9" s="1"/>
  <c r="E70" i="9"/>
  <c r="E74" i="9"/>
  <c r="E89" i="9"/>
  <c r="E93" i="9"/>
  <c r="E101" i="9"/>
  <c r="E105" i="9"/>
  <c r="B105" i="9" s="1"/>
  <c r="E113" i="9"/>
  <c r="B113" i="9" s="1"/>
  <c r="E117" i="9"/>
  <c r="B117" i="9" s="1"/>
  <c r="E136" i="9"/>
  <c r="E140" i="9"/>
  <c r="E144" i="9"/>
  <c r="B144" i="9" s="1"/>
  <c r="E148" i="9"/>
  <c r="E152" i="9"/>
  <c r="E168" i="9"/>
  <c r="E172" i="9"/>
  <c r="H54" i="1"/>
  <c r="H60" i="1"/>
  <c r="H66" i="1"/>
  <c r="H72" i="1"/>
  <c r="H135" i="1"/>
  <c r="H147" i="1"/>
  <c r="G155" i="1"/>
  <c r="G200" i="1"/>
  <c r="G212" i="1"/>
  <c r="G224" i="1"/>
  <c r="H243" i="1"/>
  <c r="H249" i="1"/>
  <c r="H255" i="1"/>
  <c r="G280" i="1"/>
  <c r="G292" i="1"/>
  <c r="H301" i="1"/>
  <c r="H309" i="1"/>
  <c r="H315" i="1"/>
  <c r="H335" i="1"/>
  <c r="G381" i="1"/>
  <c r="H387" i="1"/>
  <c r="G414" i="1"/>
  <c r="H450" i="1"/>
  <c r="H456" i="1"/>
  <c r="H475" i="1"/>
  <c r="H481" i="1"/>
  <c r="H488" i="1"/>
  <c r="H494" i="1"/>
  <c r="H519" i="1"/>
  <c r="H525" i="1"/>
  <c r="H533" i="1"/>
  <c r="H570" i="1"/>
  <c r="H576" i="1"/>
  <c r="H626" i="1"/>
  <c r="D153" i="4"/>
  <c r="C149" i="1" s="1"/>
  <c r="E78" i="9"/>
  <c r="B78" i="9" s="1"/>
  <c r="E125" i="9"/>
  <c r="F233" i="9"/>
  <c r="F237" i="9"/>
  <c r="B237" i="9" s="1"/>
  <c r="F241" i="9"/>
  <c r="F245" i="9"/>
  <c r="F249" i="9"/>
  <c r="F253" i="9"/>
  <c r="F257" i="9"/>
  <c r="F261" i="9"/>
  <c r="F265" i="9"/>
  <c r="F269" i="9"/>
  <c r="F273" i="9"/>
  <c r="F277" i="9"/>
  <c r="F281" i="9"/>
  <c r="F285" i="9"/>
  <c r="F289" i="9"/>
  <c r="H1080" i="1"/>
  <c r="H1086" i="1"/>
  <c r="H1092" i="1"/>
  <c r="G1130" i="1"/>
  <c r="H1212" i="1"/>
  <c r="H1428" i="1"/>
  <c r="H1484" i="1"/>
  <c r="H1491" i="1"/>
  <c r="H1535" i="1"/>
  <c r="E332" i="9"/>
  <c r="G10" i="1"/>
  <c r="H55" i="1"/>
  <c r="G61" i="1"/>
  <c r="H67" i="1"/>
  <c r="H73" i="1"/>
  <c r="H142" i="1"/>
  <c r="G150" i="1"/>
  <c r="H201" i="1"/>
  <c r="H207" i="1"/>
  <c r="H213" i="1"/>
  <c r="H219" i="1"/>
  <c r="H225" i="1"/>
  <c r="H244" i="1"/>
  <c r="G256" i="1"/>
  <c r="G275" i="1"/>
  <c r="H302" i="1"/>
  <c r="H310" i="1"/>
  <c r="H376" i="1"/>
  <c r="H382" i="1"/>
  <c r="H407" i="1"/>
  <c r="H445" i="1"/>
  <c r="H451" i="1"/>
  <c r="H457" i="1"/>
  <c r="H476" i="1"/>
  <c r="G482" i="1"/>
  <c r="H489" i="1"/>
  <c r="H495" i="1"/>
  <c r="H520" i="1"/>
  <c r="H534" i="1"/>
  <c r="H540" i="1"/>
  <c r="H546" i="1"/>
  <c r="H552" i="1"/>
  <c r="H558" i="1"/>
  <c r="H564" i="1"/>
  <c r="H571" i="1"/>
  <c r="H577" i="1"/>
  <c r="H627" i="1"/>
  <c r="H635" i="1"/>
  <c r="E38" i="7"/>
  <c r="E40" i="9"/>
  <c r="E44" i="9"/>
  <c r="E71" i="9"/>
  <c r="E90" i="9"/>
  <c r="E94" i="9"/>
  <c r="E98" i="9"/>
  <c r="B98" i="9" s="1"/>
  <c r="E102" i="9"/>
  <c r="E106" i="9"/>
  <c r="E114" i="9"/>
  <c r="E118" i="9"/>
  <c r="B118" i="9" s="1"/>
  <c r="E137" i="9"/>
  <c r="E141" i="9"/>
  <c r="E149" i="9"/>
  <c r="E153" i="9"/>
  <c r="E173" i="9"/>
  <c r="B238" i="9"/>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J1548" i="1"/>
  <c r="H1550" i="1"/>
  <c r="G1550" i="1"/>
  <c r="J1550" i="1"/>
  <c r="H1552" i="1"/>
  <c r="G1552" i="1"/>
  <c r="J1552" i="1"/>
  <c r="H1554" i="1"/>
  <c r="G1554" i="1"/>
  <c r="J1554" i="1"/>
  <c r="G1556" i="1"/>
  <c r="H1556" i="1"/>
  <c r="G1557" i="1"/>
  <c r="G1558" i="1"/>
  <c r="H1559" i="1"/>
  <c r="J1559" i="1"/>
  <c r="G1559" i="1"/>
  <c r="H1560" i="1"/>
  <c r="J1560" i="1"/>
  <c r="H1563" i="1"/>
  <c r="G1563" i="1"/>
  <c r="H1564" i="1"/>
  <c r="G1564" i="1"/>
  <c r="I1564" i="1" s="1"/>
  <c r="J1564" i="1"/>
  <c r="J1565" i="1"/>
  <c r="H1567" i="1"/>
  <c r="G1567" i="1"/>
  <c r="J1567" i="1"/>
  <c r="J1569" i="1"/>
  <c r="H1570" i="1"/>
  <c r="G1570" i="1"/>
  <c r="I1570" i="1" s="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6" i="9"/>
  <c r="B28" i="9"/>
  <c r="B29" i="9"/>
  <c r="B30" i="9"/>
  <c r="B32" i="9"/>
  <c r="B33" i="9"/>
  <c r="B38" i="9"/>
  <c r="B40" i="9"/>
  <c r="B41" i="9"/>
  <c r="B42" i="9"/>
  <c r="B44" i="9"/>
  <c r="B45" i="9"/>
  <c r="B48" i="9"/>
  <c r="E49" i="9"/>
  <c r="B50" i="9"/>
  <c r="B52" i="9"/>
  <c r="B53" i="9"/>
  <c r="B54" i="9"/>
  <c r="B56" i="9"/>
  <c r="B57" i="9"/>
  <c r="B59" i="9"/>
  <c r="B60" i="9"/>
  <c r="B62" i="9"/>
  <c r="B64" i="9"/>
  <c r="B65" i="9"/>
  <c r="B66" i="9"/>
  <c r="B67" i="9"/>
  <c r="B68" i="9"/>
  <c r="B70" i="9"/>
  <c r="B72" i="9"/>
  <c r="E73" i="9"/>
  <c r="B74" i="9"/>
  <c r="E75" i="9"/>
  <c r="B75" i="9" s="1"/>
  <c r="B77" i="9"/>
  <c r="B80" i="9"/>
  <c r="B81" i="9"/>
  <c r="B84" i="9"/>
  <c r="B89" i="9"/>
  <c r="B90" i="9"/>
  <c r="B91" i="9"/>
  <c r="B92" i="9"/>
  <c r="B93" i="9"/>
  <c r="B94" i="9"/>
  <c r="B96" i="9"/>
  <c r="B100" i="9"/>
  <c r="B101" i="9"/>
  <c r="B102" i="9"/>
  <c r="B103" i="9"/>
  <c r="B104" i="9"/>
  <c r="B106" i="9"/>
  <c r="B108" i="9"/>
  <c r="E111" i="9"/>
  <c r="B111" i="9" s="1"/>
  <c r="B112" i="9"/>
  <c r="B114" i="9"/>
  <c r="B116" i="9"/>
  <c r="B120" i="9"/>
  <c r="B125" i="9"/>
  <c r="B127" i="9"/>
  <c r="B128" i="9"/>
  <c r="B129" i="9"/>
  <c r="B130" i="9"/>
  <c r="B132" i="9"/>
  <c r="B136" i="9"/>
  <c r="B137" i="9"/>
  <c r="B138" i="9"/>
  <c r="B139" i="9"/>
  <c r="B140" i="9"/>
  <c r="B141" i="9"/>
  <c r="B142" i="9"/>
  <c r="B146" i="9"/>
  <c r="B148" i="9"/>
  <c r="B149" i="9"/>
  <c r="B150" i="9"/>
  <c r="B151" i="9"/>
  <c r="B152" i="9"/>
  <c r="B153" i="9"/>
  <c r="E155" i="9"/>
  <c r="B155" i="9" s="1"/>
  <c r="E157" i="9"/>
  <c r="B157" i="9" s="1"/>
  <c r="B160" i="9"/>
  <c r="B161" i="9"/>
  <c r="B162" i="9"/>
  <c r="B163" i="9"/>
  <c r="B164" i="9"/>
  <c r="B165" i="9"/>
  <c r="B168" i="9"/>
  <c r="E169" i="9"/>
  <c r="B169" i="9" s="1"/>
  <c r="E170" i="9"/>
  <c r="B170" i="9" s="1"/>
  <c r="B172" i="9"/>
  <c r="B173" i="9"/>
  <c r="B230" i="9"/>
  <c r="B232" i="9"/>
  <c r="B240" i="9"/>
  <c r="B242" i="9"/>
  <c r="F244" i="9"/>
  <c r="B244" i="9" s="1"/>
  <c r="F252" i="9"/>
  <c r="B252" i="9" s="1"/>
  <c r="B254" i="9"/>
  <c r="B256" i="9"/>
  <c r="F258" i="9"/>
  <c r="B262" i="9"/>
  <c r="B263" i="9"/>
  <c r="B268" i="9"/>
  <c r="F270" i="9"/>
  <c r="B274" i="9"/>
  <c r="B275" i="9"/>
  <c r="B278" i="9"/>
  <c r="B286" i="9"/>
  <c r="B287" i="9"/>
  <c r="B290" i="9"/>
  <c r="B304" i="9"/>
  <c r="B307" i="9"/>
  <c r="B311" i="9"/>
  <c r="E313" i="9"/>
  <c r="B317" i="9"/>
  <c r="B319" i="9"/>
  <c r="B321" i="9"/>
  <c r="B322" i="9"/>
  <c r="B323" i="9"/>
  <c r="B324" i="9"/>
  <c r="B326" i="9"/>
  <c r="B328" i="9"/>
  <c r="B329" i="9"/>
  <c r="B330" i="9"/>
  <c r="B332" i="9"/>
  <c r="B333" i="9"/>
  <c r="B335" i="9"/>
  <c r="B340" i="9"/>
  <c r="D5" i="7"/>
  <c r="C1539" i="1"/>
  <c r="C1585" i="1"/>
  <c r="H1585" i="1" s="1"/>
  <c r="H1592"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C623" i="1"/>
  <c r="G627" i="1"/>
  <c r="G628" i="1"/>
  <c r="G626" i="1"/>
  <c r="G624" i="1"/>
  <c r="F630" i="4"/>
  <c r="G625" i="1"/>
  <c r="G619" i="1"/>
  <c r="G620" i="1"/>
  <c r="E167" i="9"/>
  <c r="B167" i="9" s="1"/>
  <c r="E171" i="9"/>
  <c r="B171" i="9" s="1"/>
  <c r="G621" i="1"/>
  <c r="G612" i="1"/>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B277" i="9"/>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H139" i="1"/>
  <c r="G145" i="1"/>
  <c r="G141" i="1"/>
  <c r="H137" i="1"/>
  <c r="H143" i="1"/>
  <c r="H134" i="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54" i="1"/>
  <c r="G19" i="1"/>
  <c r="G37" i="1"/>
  <c r="G52" i="1"/>
  <c r="G70" i="1"/>
  <c r="G85" i="1"/>
  <c r="G100" i="1"/>
  <c r="G112" i="1"/>
  <c r="G133" i="1"/>
  <c r="G147" i="1"/>
  <c r="G165" i="1"/>
  <c r="H172" i="1"/>
  <c r="G183" i="1"/>
  <c r="H283" i="1"/>
  <c r="G287" i="1"/>
  <c r="G307" i="1"/>
  <c r="H311" i="1"/>
  <c r="G315" i="1"/>
  <c r="G319" i="1"/>
  <c r="H323" i="1"/>
  <c r="G327" i="1"/>
  <c r="G331" i="1"/>
  <c r="G344" i="1"/>
  <c r="H344" i="1"/>
  <c r="H353" i="1"/>
  <c r="G353" i="1"/>
  <c r="G377" i="1"/>
  <c r="H377" i="1"/>
  <c r="H386" i="1"/>
  <c r="G386" i="1"/>
  <c r="G395" i="1"/>
  <c r="H395" i="1"/>
  <c r="G7" i="1"/>
  <c r="G22" i="1"/>
  <c r="G31" i="1"/>
  <c r="G46" i="1"/>
  <c r="G55" i="1"/>
  <c r="G67" i="1"/>
  <c r="G73" i="1"/>
  <c r="G79" i="1"/>
  <c r="G88" i="1"/>
  <c r="G94" i="1"/>
  <c r="G103" i="1"/>
  <c r="G109" i="1"/>
  <c r="G118" i="1"/>
  <c r="H4" i="1"/>
  <c r="H25" i="1"/>
  <c r="H40"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I1566" i="1" s="1"/>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G642" i="1" s="1"/>
  <c r="D491" i="4"/>
  <c r="F502" i="4"/>
  <c r="D584" i="4"/>
  <c r="F589" i="4"/>
  <c r="H314" i="9"/>
  <c r="E88" i="5"/>
  <c r="H1683" i="1"/>
  <c r="G1683" i="1"/>
  <c r="E308" i="4"/>
  <c r="D51" i="8"/>
  <c r="C1634" i="1"/>
  <c r="H1471" i="1"/>
  <c r="H1504" i="1"/>
  <c r="J1543" i="1"/>
  <c r="G1574" i="1"/>
  <c r="I1574" i="1" s="1"/>
  <c r="H1577" i="1"/>
  <c r="I1559" i="1"/>
  <c r="E106" i="4"/>
  <c r="D102" i="1" s="1"/>
  <c r="D178" i="5"/>
  <c r="F181" i="5"/>
  <c r="H1465" i="1"/>
  <c r="G1481" i="1"/>
  <c r="H1498" i="1"/>
  <c r="G1514" i="1"/>
  <c r="H1534" i="1"/>
  <c r="J1541" i="1"/>
  <c r="G1543" i="1"/>
  <c r="I1543" i="1" s="1"/>
  <c r="G1569" i="1"/>
  <c r="G1595" i="1"/>
  <c r="H1679" i="1"/>
  <c r="G1679" i="1"/>
  <c r="D273" i="4"/>
  <c r="F274" i="4"/>
  <c r="E7" i="5"/>
  <c r="H336" i="9"/>
  <c r="E177" i="5"/>
  <c r="G1455" i="1"/>
  <c r="H1462" i="1"/>
  <c r="G1468" i="1"/>
  <c r="G1478" i="1"/>
  <c r="G1488" i="1"/>
  <c r="H1495" i="1"/>
  <c r="G1501" i="1"/>
  <c r="G1511" i="1"/>
  <c r="G1524" i="1"/>
  <c r="H1531" i="1"/>
  <c r="J1546" i="1"/>
  <c r="G1562" i="1"/>
  <c r="I1562" i="1" s="1"/>
  <c r="H1569" i="1"/>
  <c r="E361" i="4"/>
  <c r="J1562" i="1"/>
  <c r="G1565" i="1"/>
  <c r="G1580" i="1"/>
  <c r="I1580" i="1" s="1"/>
  <c r="G1587" i="1"/>
  <c r="G1613" i="1"/>
  <c r="B71" i="9"/>
  <c r="B235" i="9"/>
  <c r="G1449" i="1"/>
  <c r="G1462" i="1"/>
  <c r="G1472" i="1"/>
  <c r="G1495" i="1"/>
  <c r="G1505" i="1"/>
  <c r="G1518" i="1"/>
  <c r="G1531" i="1"/>
  <c r="H1541" i="1"/>
  <c r="I1541" i="1" s="1"/>
  <c r="G1546" i="1"/>
  <c r="H1557" i="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152" i="4"/>
  <c r="E373" i="4"/>
  <c r="D368" i="1" s="1"/>
  <c r="E597" i="4"/>
  <c r="D591" i="1" s="1"/>
  <c r="D119" i="5"/>
  <c r="F120" i="5"/>
  <c r="H1450" i="1"/>
  <c r="H1519" i="1"/>
  <c r="J1542" i="1"/>
  <c r="H1558" i="1"/>
  <c r="I1558" i="1" s="1"/>
  <c r="F112" i="4"/>
  <c r="D106" i="4"/>
  <c r="F260" i="5"/>
  <c r="D255" i="5"/>
  <c r="B303" i="9"/>
  <c r="D43" i="4"/>
  <c r="D597" i="4"/>
  <c r="D647" i="4"/>
  <c r="D35" i="6"/>
  <c r="G203" i="9"/>
  <c r="E203" i="9" s="1"/>
  <c r="B203" i="9" s="1"/>
  <c r="F178" i="4"/>
  <c r="F222" i="4"/>
  <c r="F355" i="4"/>
  <c r="F427" i="4"/>
  <c r="F432" i="4"/>
  <c r="F480" i="4"/>
  <c r="D536" i="4"/>
  <c r="F13" i="5"/>
  <c r="E255" i="5"/>
  <c r="F6" i="6"/>
  <c r="D5" i="6"/>
  <c r="E6" i="7"/>
  <c r="B37" i="9"/>
  <c r="B313" i="9"/>
  <c r="D125" i="4"/>
  <c r="D571" i="4"/>
  <c r="B247" i="9"/>
  <c r="B282" i="9"/>
  <c r="E35" i="6"/>
  <c r="E156" i="9"/>
  <c r="B156" i="9" s="1"/>
  <c r="D70" i="5"/>
  <c r="G315" i="9"/>
  <c r="G316" i="9"/>
  <c r="E316" i="9" s="1"/>
  <c r="B316" i="9" s="1"/>
  <c r="B258" i="9"/>
  <c r="F298" i="9"/>
  <c r="H315" i="9"/>
  <c r="D202" i="4"/>
  <c r="D373" i="4"/>
  <c r="B73" i="9"/>
  <c r="B248" i="9"/>
  <c r="B283" i="9"/>
  <c r="F537" i="4"/>
  <c r="F607" i="4"/>
  <c r="F150" i="5"/>
  <c r="E337" i="9"/>
  <c r="B337" i="9" s="1"/>
  <c r="B133" i="9"/>
  <c r="F277" i="5"/>
  <c r="E5" i="6"/>
  <c r="B49" i="9"/>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F648" i="4" l="1"/>
  <c r="I1557" i="1"/>
  <c r="F89" i="6"/>
  <c r="H339" i="9"/>
  <c r="D1223" i="1"/>
  <c r="G1018" i="1"/>
  <c r="F12" i="5"/>
  <c r="G388" i="1"/>
  <c r="F262" i="4"/>
  <c r="F221" i="4"/>
  <c r="C130" i="1"/>
  <c r="H13" i="1"/>
  <c r="H3" i="1"/>
  <c r="F7" i="4"/>
  <c r="G161" i="1"/>
  <c r="G1585" i="1"/>
  <c r="I1579" i="1"/>
  <c r="I1552" i="1"/>
  <c r="I1567" i="1"/>
  <c r="I1550" i="1"/>
  <c r="F140" i="4"/>
  <c r="C136" i="1"/>
  <c r="I35" i="3"/>
  <c r="D1571" i="1"/>
  <c r="I1548" i="1"/>
  <c r="I1554" i="1"/>
  <c r="I1544" i="1"/>
  <c r="F228" i="9"/>
  <c r="B228" i="9" s="1"/>
  <c r="B207" i="9"/>
  <c r="I1565" i="1"/>
  <c r="D1093" i="1"/>
  <c r="E69" i="5"/>
  <c r="E6" i="5" s="1"/>
  <c r="D308" i="4"/>
  <c r="I34" i="3"/>
  <c r="D1555" i="1"/>
  <c r="D485" i="1"/>
  <c r="E430" i="4"/>
  <c r="D424" i="1" s="1"/>
  <c r="H33" i="3"/>
  <c r="C1538" i="1"/>
  <c r="C1621" i="1"/>
  <c r="I39" i="3"/>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308" i="4"/>
  <c r="C303" i="1"/>
  <c r="F119" i="5"/>
  <c r="C1124" i="1"/>
  <c r="H19" i="9"/>
  <c r="E19" i="9" s="1"/>
  <c r="B19" i="9" s="1"/>
  <c r="I24" i="3"/>
  <c r="D1181" i="1"/>
  <c r="E314" i="9"/>
  <c r="B314" i="9" s="1"/>
  <c r="I1561" i="1"/>
  <c r="D152" i="4"/>
  <c r="I18" i="3"/>
  <c r="E299" i="4"/>
  <c r="D148" i="1"/>
  <c r="E315" i="9"/>
  <c r="B315" i="9" s="1"/>
  <c r="F43" i="4"/>
  <c r="C39" i="1"/>
  <c r="H642" i="1"/>
  <c r="E180" i="9"/>
  <c r="B180" i="9" s="1"/>
  <c r="F70" i="5"/>
  <c r="D69" i="5"/>
  <c r="C1075" i="1"/>
  <c r="F361" i="4"/>
  <c r="D6" i="4"/>
  <c r="I22" i="3"/>
  <c r="D1012" i="1"/>
  <c r="I1568" i="1"/>
  <c r="E339" i="9" l="1"/>
  <c r="B339" i="9" s="1"/>
  <c r="G1017" i="1"/>
  <c r="G130" i="1"/>
  <c r="H130" i="1"/>
  <c r="D1074" i="1"/>
  <c r="I23" i="3"/>
  <c r="H1571" i="1"/>
  <c r="G1571" i="1"/>
  <c r="G516" i="1"/>
  <c r="H136" i="1"/>
  <c r="G136" i="1"/>
  <c r="H22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9" i="3" l="1"/>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C640" i="1"/>
  <c r="I19" i="3"/>
  <c r="D643" i="1"/>
  <c r="H334" i="9"/>
  <c r="G334" i="9"/>
  <c r="H638" i="1"/>
  <c r="G638" i="1"/>
  <c r="E334" i="9" l="1"/>
  <c r="B334" i="9" s="1"/>
  <c r="G297" i="9"/>
  <c r="E297" i="9" s="1"/>
  <c r="B297"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<sst xmlns="http://schemas.openxmlformats.org/spreadsheetml/2006/main" count="4718" uniqueCount="3656">
  <si>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</si>
  <si>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</si>
  <si>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</si>
  <si>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</si>
  <si>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</si>
  <si>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</si>
  <si>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</si>
  <si>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</si>
  <si>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</si>
  <si>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</si>
  <si>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</si>
  <si>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</si>
  <si>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</si>
  <si>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</si>
  <si>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</si>
  <si>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</si>
  <si>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</si>
  <si>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</si>
  <si>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</si>
  <si>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</si>
  <si>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</si>
  <si>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</si>
  <si>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</si>
  <si>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</si>
  <si>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</si>
  <si>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</si>
  <si>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</si>
  <si>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</si>
  <si>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</si>
  <si>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</si>
  <si>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</si>
  <si>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</si>
  <si>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</si>
  <si>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</si>
  <si>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</si>
  <si>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</si>
  <si>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</si>
  <si>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</si>
  <si>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</si>
  <si>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</si>
  <si>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</si>
  <si>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</si>
  <si>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</si>
  <si>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</si>
  <si>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</si>
  <si>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</si>
  <si>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</si>
  <si>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</si>
  <si>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</si>
  <si>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</si>
  <si>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</si>
  <si>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</si>
  <si>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</si>
  <si>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</si>
  <si>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</si>
  <si>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</si>
  <si>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</si>
  <si>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</si>
  <si>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</si>
  <si>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</si>
  <si>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</si>
  <si>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</si>
  <si>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</si>
  <si>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</si>
  <si>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</si>
  <si>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</si>
  <si>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</si>
  <si>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</si>
  <si>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</si>
  <si>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</si>
  <si>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</si>
  <si>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</si>
  <si>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</si>
  <si>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</si>
  <si>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</si>
  <si>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</si>
  <si>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</si>
  <si>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</si>
  <si>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</si>
  <si>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</si>
  <si>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</si>
  <si>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</si>
  <si>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</si>
  <si>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</si>
  <si>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</si>
  <si>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</si>
  <si>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</si>
  <si>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</si>
  <si>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</si>
  <si>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</si>
  <si>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</si>
  <si>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</si>
  <si>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</si>
  <si>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</si>
  <si>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</si>
  <si>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</si>
  <si>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</si>
  <si>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</si>
  <si>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</si>
  <si>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</si>
  <si>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</si>
  <si>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</si>
  <si>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</si>
  <si>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</si>
  <si>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</si>
  <si>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</si>
  <si>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</si>
  <si>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</si>
  <si>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</si>
  <si>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</si>
  <si>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</si>
  <si>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</si>
  <si>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</si>
  <si>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</si>
  <si>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</si>
  <si>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</si>
  <si>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</si>
  <si>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</si>
  <si>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</si>
  <si>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</si>
  <si>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</si>
  <si>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</si>
  <si>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</si>
  <si>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</si>
  <si>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</si>
  <si>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</si>
  <si>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</si>
  <si>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</si>
  <si>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</si>
  <si>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</si>
  <si>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</si>
  <si>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</si>
  <si>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</si>
  <si>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</si>
  <si>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</si>
  <si>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</si>
  <si>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</si>
  <si>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</si>
  <si>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</si>
  <si>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</si>
  <si>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</si>
  <si>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</si>
  <si>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</si>
  <si>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</si>
  <si>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</si>
  <si>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</si>
  <si>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</si>
  <si>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</si>
  <si>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</si>
  <si>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</si>
  <si>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</si>
  <si>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</si>
  <si>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</si>
  <si>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</si>
  <si>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</si>
  <si>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</si>
  <si>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</si>
  <si>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</si>
  <si>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</si>
  <si>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</si>
  <si>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</si>
  <si>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</si>
  <si>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</si>
  <si>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</si>
  <si>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</si>
  <si>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</si>
  <si>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</si>
  <si>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</si>
  <si>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</si>
  <si>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</si>
  <si>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</si>
  <si>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</si>
  <si>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</si>
  <si>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</si>
  <si>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</si>
  <si>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</si>
  <si>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</si>
  <si>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</si>
  <si>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</si>
  <si>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</si>
  <si>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</si>
  <si>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</si>
  <si>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</si>
  <si>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</si>
  <si>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</si>
  <si>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</si>
  <si>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</si>
  <si>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</si>
  <si>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</si>
  <si>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</si>
  <si>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</si>
  <si>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</si>
  <si>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</si>
  <si>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</si>
  <si>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</si>
  <si>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</si>
  <si>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</si>
  <si>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</si>
  <si>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</si>
  <si>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</si>
  <si>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</si>
  <si>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</si>
  <si>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</si>
  <si>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</si>
  <si>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</si>
  <si>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</si>
  <si>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</si>
  <si>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</si>
  <si>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</si>
  <si>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</si>
  <si>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</si>
  <si>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</si>
  <si>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</si>
  <si>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</si>
  <si>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</si>
  <si>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</si>
  <si>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</si>
  <si>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</si>
  <si>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</si>
  <si>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</si>
  <si>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</si>
  <si>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</si>
  <si>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</si>
  <si>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</si>
  <si>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</si>
  <si>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</si>
  <si>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</si>
  <si>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</si>
  <si>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</si>
  <si>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</si>
  <si>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</si>
  <si>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</si>
  <si>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</si>
  <si>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</si>
  <si>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</si>
  <si>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</si>
  <si>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</si>
  <si>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</si>
  <si>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</si>
  <si>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</si>
  <si>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</si>
  <si>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</si>
  <si>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</si>
  <si>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</si>
  <si>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</si>
  <si>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</si>
  <si>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</si>
  <si>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</si>
  <si>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</si>
  <si>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</si>
  <si>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</si>
  <si>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</si>
  <si>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</si>
  <si>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</si>
  <si>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</si>
  <si>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</si>
  <si>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</si>
  <si>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</si>
  <si>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</si>
  <si>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</si>
  <si>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</si>
  <si>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</si>
  <si>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</si>
  <si>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</si>
  <si>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</si>
  <si>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</si>
  <si>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</si>
  <si>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</si>
  <si>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</si>
  <si>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</si>
  <si>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</si>
  <si>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</si>
  <si>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</si>
  <si>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</si>
  <si>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</si>
  <si>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</si>
  <si>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</si>
  <si>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</si>
  <si>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</si>
  <si>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</si>
  <si>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</si>
  <si>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</si>
  <si>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</si>
  <si>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</si>
  <si>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</si>
  <si>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</si>
  <si>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</si>
  <si>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</si>
  <si>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</si>
  <si>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</si>
  <si>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</si>
  <si>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</si>
  <si>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</si>
  <si>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</si>
  <si>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</si>
  <si>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</si>
  <si>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</si>
  <si>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</si>
  <si>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</si>
  <si>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</si>
  <si>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</si>
  <si>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</si>
  <si>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</si>
  <si>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</si>
  <si>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</si>
  <si>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</si>
  <si>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</si>
  <si>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</si>
  <si>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</si>
  <si>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</si>
  <si>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</si>
  <si>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</si>
  <si>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</si>
  <si>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</si>
  <si>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</si>
  <si>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</si>
  <si>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</si>
  <si>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</si>
  <si>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</si>
  <si>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</si>
  <si>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</si>
  <si>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</si>
  <si>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</si>
  <si>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</si>
  <si>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</si>
  <si>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</si>
  <si>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</si>
  <si>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</si>
  <si>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</si>
  <si>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</si>
  <si>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</si>
  <si>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</si>
  <si>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</si>
  <si>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</si>
  <si>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</si>
  <si>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</si>
  <si>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</si>
  <si>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</si>
  <si>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</si>
  <si>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</si>
  <si>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</si>
  <si>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</si>
  <si>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</si>
  <si>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</si>
  <si>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</si>
  <si>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</si>
  <si>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</si>
  <si>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</si>
  <si>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</si>
  <si>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</si>
  <si>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</si>
  <si>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</si>
  <si>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</si>
  <si>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</si>
  <si>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</si>
  <si>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</si>
  <si>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</si>
  <si>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</si>
  <si>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</si>
  <si>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</si>
  <si>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</si>
  <si>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</si>
  <si>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</si>
  <si>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</si>
  <si>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</si>
  <si>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</si>
  <si>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</si>
  <si>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</si>
  <si>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</si>
  <si>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</si>
  <si>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</si>
  <si>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</si>
  <si>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</si>
  <si>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</si>
  <si>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</si>
  <si>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</si>
  <si>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</si>
  <si>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</si>
  <si>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</si>
  <si>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</si>
  <si>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</si>
  <si>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</si>
  <si>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</si>
  <si>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</si>
  <si>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</si>
  <si>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</si>
  <si>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</si>
  <si>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</si>
  <si>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</si>
  <si>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</si>
  <si>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</si>
  <si>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</si>
  <si>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</si>
  <si>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</si>
  <si>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</si>
  <si>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</si>
  <si>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</si>
  <si>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</si>
  <si>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</si>
  <si>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</si>
  <si>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</si>
  <si>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</si>
  <si>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</si>
  <si>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</si>
  <si>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</si>
  <si>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</si>
  <si>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</si>
  <si>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</si>
  <si>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</si>
  <si>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</si>
  <si>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</si>
  <si>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</si>
  <si>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</si>
  <si>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</si>
  <si>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</si>
  <si>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</si>
  <si>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</si>
  <si>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</si>
  <si>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</si>
  <si>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</si>
  <si>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</si>
  <si>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</si>
  <si>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</si>
  <si>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</si>
  <si>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</si>
  <si>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</si>
  <si>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</si>
  <si>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</si>
  <si>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</si>
  <si>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</si>
  <si>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</si>
  <si>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</si>
  <si>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</si>
  <si>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</si>
  <si>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</si>
  <si>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</si>
  <si>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</si>
  <si>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</si>
  <si>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</si>
  <si>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</si>
  <si>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</si>
  <si>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</si>
  <si>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</si>
  <si>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</si>
  <si>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</si>
  <si>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</si>
  <si>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</si>
  <si>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</si>
  <si>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</si>
  <si>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</si>
  <si>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</si>
  <si>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</si>
  <si>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</si>
  <si>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</si>
  <si>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</si>
  <si>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</si>
  <si>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</si>
  <si>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</si>
  <si>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</si>
  <si>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</si>
  <si>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</si>
  <si>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</si>
  <si>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</si>
  <si>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</si>
  <si>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</si>
  <si>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</si>
  <si>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</si>
  <si>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</si>
  <si>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</si>
  <si>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</si>
  <si>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</si>
  <si>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</si>
  <si>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</si>
  <si>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</si>
  <si>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</si>
  <si>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</si>
  <si>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</si>
  <si>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</si>
  <si>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</si>
  <si>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</si>
  <si>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</si>
  <si>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</si>
  <si>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</si>
  <si>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</si>
  <si>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</si>
  <si>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</si>
  <si>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</si>
  <si>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</si>
  <si>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</si>
  <si>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</si>
  <si>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</si>
  <si>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</si>
  <si>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</si>
  <si>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</si>
  <si>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</si>
  <si>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</si>
  <si>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</si>
  <si>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</si>
  <si>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</si>
  <si>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</si>
  <si>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</si>
  <si>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</si>
  <si>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</si>
  <si>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</si>
  <si>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</si>
  <si>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</si>
  <si>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</si>
  <si>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</si>
  <si>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</si>
  <si>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</si>
  <si>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</si>
  <si>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</si>
  <si>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</si>
  <si>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</si>
  <si>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</si>
  <si>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</si>
  <si>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</si>
  <si>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</si>
  <si>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</si>
  <si>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</si>
  <si>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</si>
  <si>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</si>
  <si>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</si>
  <si>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</si>
  <si>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</si>
  <si>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</si>
  <si>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</si>
  <si>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</si>
  <si>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</si>
  <si>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</si>
  <si>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</si>
  <si>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</si>
  <si>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</si>
  <si>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</si>
  <si>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</si>
  <si>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</si>
  <si>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</si>
  <si>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</si>
  <si>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</si>
  <si>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</si>
  <si>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</si>
  <si>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</si>
  <si>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</si>
  <si>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</si>
  <si>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</si>
  <si>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</si>
  <si>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</si>
  <si>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</si>
  <si>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</si>
  <si>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</si>
  <si>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</si>
  <si>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</si>
  <si>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</si>
  <si>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</si>
  <si>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</si>
  <si>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</si>
  <si>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</si>
  <si>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</si>
  <si>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</si>
  <si>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</si>
  <si>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</si>
  <si>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</si>
  <si>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</si>
  <si>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</si>
  <si>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</si>
  <si>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</si>
  <si>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</si>
  <si>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</si>
  <si>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</si>
  <si>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</si>
  <si>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</si>
  <si>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</si>
  <si>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</si>
  <si>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</si>
  <si>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</si>
  <si>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</si>
  <si>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</si>
  <si>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</si>
  <si>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</si>
  <si>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</si>
  <si>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</si>
  <si>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</si>
  <si>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</si>
  <si>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</si>
  <si>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</si>
  <si>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</si>
  <si>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</si>
  <si>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</si>
  <si>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</si>
  <si>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</si>
  <si>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</si>
  <si>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</si>
  <si>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</si>
  <si>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</si>
  <si>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</si>
  <si>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</si>
  <si>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</si>
  <si>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</si>
  <si>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</si>
  <si>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</si>
  <si>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</si>
  <si>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</si>
  <si>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</si>
  <si>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</si>
  <si>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</si>
  <si>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</si>
  <si>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</si>
  <si>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</si>
  <si>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</si>
  <si>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</si>
  <si>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</si>
  <si>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</si>
  <si>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</si>
  <si>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</si>
  <si>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</si>
  <si>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</si>
  <si>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</si>
  <si>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</si>
  <si>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</si>
  <si>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</si>
  <si>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</si>
  <si>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</si>
  <si>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</si>
  <si>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</si>
  <si>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</si>
  <si>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</si>
  <si>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</si>
  <si>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</si>
  <si>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</si>
  <si>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</si>
  <si>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</si>
  <si>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</si>
  <si>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</si>
  <si>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</si>
  <si>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</si>
  <si>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</si>
  <si>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</si>
  <si>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</si>
  <si>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</si>
  <si>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</si>
  <si>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</si>
  <si>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</si>
  <si>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</si>
  <si>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</si>
  <si>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</si>
  <si>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</si>
  <si>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</si>
  <si>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</si>
  <si>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</si>
  <si>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</si>
  <si>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</si>
  <si>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</si>
  <si>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</si>
  <si>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</si>
  <si>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</si>
  <si>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</si>
  <si>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</si>
  <si>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</si>
  <si>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</si>
  <si>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</si>
  <si>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</si>
  <si>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</si>
  <si>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</si>
  <si>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</si>
  <si>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</si>
  <si>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</si>
  <si>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</si>
  <si>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</si>
  <si>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</si>
  <si>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</si>
  <si>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</si>
  <si>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</si>
  <si>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</si>
  <si>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</si>
  <si>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</si>
  <si>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</si>
  <si>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</si>
  <si>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</si>
  <si>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</si>
  <si>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</si>
  <si>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</si>
  <si>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</si>
  <si>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</si>
  <si>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</si>
  <si>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</si>
  <si>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</si>
  <si>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</si>
  <si>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</si>
  <si>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</si>
  <si>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</si>
  <si>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</si>
  <si>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</si>
  <si>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</si>
  <si>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</si>
  <si>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</si>
  <si>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</si>
  <si>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</si>
  <si>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</si>
  <si>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</si>
  <si>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</si>
  <si>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</si>
  <si>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</si>
  <si>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</si>
  <si>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</si>
  <si>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</si>
  <si>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</si>
  <si>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</si>
  <si>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</si>
  <si>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</si>
  <si>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</si>
  <si>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</si>
  <si>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</si>
  <si>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</si>
  <si>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</si>
  <si>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</si>
  <si>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</si>
  <si>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</si>
  <si>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</si>
  <si>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</si>
  <si>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</si>
  <si>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</si>
  <si>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</si>
  <si>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</si>
  <si>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</si>
  <si>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</si>
  <si>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</si>
  <si>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</si>
  <si>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</si>
  <si>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</si>
  <si>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</si>
  <si>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</si>
  <si>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</si>
  <si>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</si>
  <si>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</si>
  <si>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</si>
  <si>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</si>
  <si>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</si>
  <si>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</si>
  <si>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</si>
  <si>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</si>
  <si>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</si>
  <si>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</si>
  <si>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</si>
  <si>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</si>
  <si>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</si>
  <si>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</si>
  <si>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</si>
  <si>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</si>
  <si>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</si>
  <si>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</si>
  <si>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</si>
  <si>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</si>
  <si>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</si>
  <si>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</si>
  <si>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</si>
  <si>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</si>
  <si>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</si>
  <si>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</si>
  <si>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</si>
  <si>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</si>
  <si>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</si>
  <si>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</si>
  <si>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</si>
  <si>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</si>
  <si>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</si>
  <si>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</si>
  <si>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</si>
  <si>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</si>
  <si>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</si>
  <si>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</si>
  <si>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</si>
  <si>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</si>
  <si>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</si>
  <si>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</si>
  <si>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</si>
  <si>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</si>
  <si>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</si>
  <si>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</si>
  <si>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</si>
  <si>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</si>
  <si>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</si>
  <si>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</si>
  <si>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</si>
  <si>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</si>
  <si>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</si>
  <si>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</si>
  <si>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</si>
  <si>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</si>
  <si>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</si>
  <si>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</si>
  <si>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</si>
  <si>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</si>
  <si>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</si>
  <si>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</si>
  <si>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</si>
  <si>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</si>
  <si>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</si>
  <si>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</si>
  <si>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</si>
  <si>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</si>
  <si>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</si>
  <si>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</si>
  <si>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</si>
  <si>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</si>
  <si>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</si>
  <si>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</si>
  <si>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</si>
  <si>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</si>
  <si>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</si>
  <si>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</si>
  <si>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</si>
  <si>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</si>
  <si>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</si>
  <si>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</si>
  <si>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</si>
  <si>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</si>
  <si>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</si>
  <si>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</si>
  <si>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</si>
  <si>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</si>
  <si>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</si>
  <si>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</si>
  <si>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</si>
  <si>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</si>
  <si>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</si>
  <si>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</si>
  <si>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</si>
  <si>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</si>
  <si>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</si>
  <si>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</si>
  <si>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</si>
  <si>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</si>
  <si>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</si>
  <si>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</si>
  <si>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</si>
  <si>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</si>
  <si>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</si>
  <si>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</si>
  <si>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</si>
  <si>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</si>
  <si>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</si>
  <si>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</si>
  <si>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</si>
  <si>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</si>
  <si>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</si>
  <si>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</si>
  <si>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</si>
  <si>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</si>
  <si>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</si>
  <si>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</si>
  <si>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</si>
  <si>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</si>
  <si>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</si>
  <si>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</si>
  <si>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</si>
  <si>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</si>
  <si>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</si>
  <si>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</si>
  <si>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</si>
  <si>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</si>
  <si>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</si>
  <si>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</si>
  <si>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</si>
  <si>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</si>
  <si>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</si>
  <si>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</si>
  <si>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</si>
  <si>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</si>
  <si>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</si>
  <si>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</si>
  <si>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</si>
  <si>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</si>
  <si>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</si>
  <si>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</si>
  <si>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</si>
  <si>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</si>
  <si>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</si>
  <si>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</si>
  <si>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</si>
  <si>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</si>
  <si>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</si>
  <si>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</si>
  <si>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</si>
  <si>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</si>
  <si>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</si>
  <si>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</si>
  <si>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</si>
  <si>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</si>
  <si>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</si>
  <si>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</si>
  <si>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</si>
  <si>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</si>
  <si>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</si>
  <si>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</si>
  <si>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</si>
  <si>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</si>
  <si>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</si>
  <si>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</si>
  <si>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</si>
  <si>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</si>
  <si>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</si>
  <si>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</si>
  <si>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</si>
  <si>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</si>
  <si>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</si>
  <si>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</si>
  <si>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</si>
  <si>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</si>
  <si>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</si>
  <si>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</si>
  <si>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</si>
  <si>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</si>
  <si>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</si>
  <si>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</si>
  <si>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</si>
  <si>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</si>
  <si>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</si>
  <si>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</si>
  <si>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</si>
  <si>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</si>
  <si>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</si>
  <si>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</si>
  <si>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</si>
  <si>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</si>
  <si>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</si>
  <si>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</si>
  <si>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</si>
  <si>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</si>
  <si>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</si>
  <si>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</si>
  <si>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</si>
  <si>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</si>
  <si>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</si>
  <si>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</si>
  <si>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</si>
  <si>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</si>
  <si>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</si>
  <si>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</si>
  <si>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</si>
  <si>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</si>
  <si>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</si>
  <si>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</si>
  <si>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</si>
  <si>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</si>
  <si>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</si>
  <si>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</si>
  <si>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</si>
  <si>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</si>
  <si>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</si>
  <si>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</si>
  <si>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</si>
  <si>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</si>
  <si>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</si>
  <si>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</si>
  <si>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</si>
  <si>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</si>
  <si>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</si>
  <si>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</si>
  <si>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</si>
  <si>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</si>
  <si>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</si>
  <si>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</si>
  <si>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</si>
  <si>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</si>
  <si>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</si>
  <si>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</si>
  <si>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</si>
  <si>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</si>
  <si>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</si>
  <si>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</si>
  <si>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</si>
  <si>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</si>
  <si>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</si>
  <si>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</si>
  <si>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</si>
  <si>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</si>
  <si>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</si>
  <si>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</si>
  <si>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</si>
  <si>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</si>
  <si>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</si>
  <si>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</si>
  <si>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</si>
  <si>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</si>
  <si>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</si>
  <si>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</si>
  <si>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</si>
  <si>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</si>
  <si>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</si>
  <si>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</si>
  <si>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</si>
  <si>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</si>
  <si>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</si>
  <si>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</si>
  <si>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</si>
  <si>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</si>
  <si>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</si>
  <si>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</si>
  <si>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</si>
  <si>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</si>
  <si>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</si>
  <si>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</si>
  <si>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</si>
  <si>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</si>
  <si>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</si>
  <si>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</si>
  <si>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</si>
  <si>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</si>
  <si>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</si>
  <si>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</si>
  <si>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</si>
  <si>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</si>
  <si>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</si>
  <si>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</si>
  <si>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</si>
  <si>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</si>
  <si>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</si>
  <si>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</si>
  <si>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</si>
  <si>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</si>
  <si>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</si>
  <si>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</si>
  <si>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</si>
  <si>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</si>
  <si>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</si>
  <si>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</si>
  <si>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</si>
  <si>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</si>
  <si>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</si>
  <si>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</si>
  <si>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</si>
  <si>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</si>
  <si>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</si>
  <si>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</si>
  <si>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</si>
  <si>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</si>
  <si>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</si>
  <si>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</si>
  <si>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</si>
  <si>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</si>
  <si>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</si>
  <si>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</si>
  <si>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</si>
  <si>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</si>
  <si>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</si>
  <si>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</si>
  <si>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</si>
  <si>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</si>
  <si>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</si>
  <si>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</si>
  <si>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</si>
  <si>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</si>
  <si>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</si>
  <si>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</si>
  <si>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</si>
  <si>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</si>
  <si>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</si>
  <si>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</si>
  <si>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</si>
  <si>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</si>
  <si>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</si>
  <si>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</si>
  <si>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</si>
  <si>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</si>
  <si>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</si>
  <si>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</si>
  <si>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</si>
  <si>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</si>
  <si>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</si>
  <si>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</si>
  <si>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</si>
  <si>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</si>
  <si>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</si>
  <si>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</si>
  <si>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</si>
  <si>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</si>
  <si>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</si>
  <si>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</si>
  <si>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</si>
  <si>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</si>
  <si>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</si>
  <si>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</si>
  <si>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</si>
  <si>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</si>
  <si>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</si>
  <si>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</si>
  <si>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</si>
  <si>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</si>
  <si>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</si>
  <si>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</si>
  <si>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</si>
  <si>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</si>
  <si>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</si>
  <si>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</si>
  <si>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</si>
  <si>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</si>
  <si>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</si>
  <si>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</si>
  <si>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</si>
  <si>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</si>
  <si>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</si>
  <si>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</si>
  <si>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</si>
  <si>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</si>
  <si>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</si>
  <si>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</si>
  <si>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</si>
  <si>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</si>
  <si>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</si>
  <si>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</si>
  <si>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</si>
  <si>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</si>
  <si>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</si>
  <si>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</si>
  <si>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</si>
  <si>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</si>
  <si>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</si>
  <si>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</si>
  <si>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</si>
  <si>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</si>
  <si>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</si>
  <si>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</si>
  <si>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</si>
  <si>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</si>
  <si>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</si>
  <si>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</si>
  <si>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</si>
  <si>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</si>
  <si>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</si>
  <si>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</si>
  <si>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</si>
  <si>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</si>
  <si>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</si>
  <si>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</si>
  <si>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</si>
  <si>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</si>
  <si>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</si>
  <si>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</si>
  <si>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</si>
  <si>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</si>
  <si>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</si>
  <si>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</si>
  <si>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</si>
  <si>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</si>
  <si>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</si>
  <si>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</si>
  <si>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</si>
  <si>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</si>
  <si>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</si>
  <si>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</si>
  <si>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</si>
  <si>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</si>
  <si>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</si>
  <si>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</si>
  <si>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</si>
  <si>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</si>
  <si>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</si>
  <si>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</si>
  <si>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</si>
  <si>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</si>
  <si>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</si>
  <si>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</si>
  <si>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</si>
  <si>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</si>
  <si>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</si>
  <si>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</si>
  <si>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</si>
  <si>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</si>
  <si>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</si>
  <si>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</si>
  <si>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</si>
  <si>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</si>
  <si>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</si>
  <si>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</si>
  <si>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</si>
  <si>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</si>
  <si>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</si>
  <si>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</si>
  <si>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</si>
  <si>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</si>
  <si>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</si>
  <si>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</si>
  <si>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</si>
  <si>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</si>
  <si>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</si>
  <si>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</si>
  <si>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</si>
  <si>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</si>
  <si>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</si>
  <si>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</si>
  <si>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</si>
  <si>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</si>
  <si>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</si>
  <si>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</si>
  <si>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</si>
  <si>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</si>
  <si>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</si>
  <si>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</si>
  <si>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</si>
  <si>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</si>
  <si>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</si>
  <si>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</si>
  <si>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</si>
  <si>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</si>
  <si>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</si>
  <si>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</si>
  <si>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</si>
  <si>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</si>
  <si>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</si>
  <si>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</si>
  <si>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</si>
  <si>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</si>
  <si>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</si>
  <si>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</si>
  <si>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</si>
  <si>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</si>
  <si>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</si>
  <si>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</si>
  <si>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</si>
  <si>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</si>
  <si>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</si>
  <si>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</si>
  <si>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</si>
  <si>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</si>
  <si>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</si>
  <si>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</si>
  <si>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</si>
  <si>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</si>
  <si>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</si>
  <si>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</si>
  <si>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</si>
  <si>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</si>
  <si>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</si>
  <si>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</si>
  <si>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</si>
  <si>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</si>
  <si>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</si>
  <si>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</si>
  <si>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</si>
  <si>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</si>
  <si>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</si>
  <si>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</si>
  <si>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</si>
  <si>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</si>
  <si>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</si>
  <si>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</si>
  <si>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</si>
  <si>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</si>
  <si>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</si>
  <si>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</si>
  <si>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</si>
  <si>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</si>
  <si>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</si>
  <si>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</si>
  <si>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</si>
  <si>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</si>
  <si>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</si>
  <si>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</si>
  <si>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</si>
  <si>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</si>
  <si>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</si>
  <si>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</si>
  <si>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</si>
  <si>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</si>
  <si>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</si>
  <si>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</si>
  <si>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</si>
  <si>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</si>
  <si>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</si>
  <si>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</si>
  <si>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</si>
  <si>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</si>
  <si>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</si>
  <si>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</si>
  <si>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</si>
  <si>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</si>
  <si>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</si>
  <si>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</si>
  <si>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</si>
  <si>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</si>
  <si>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</si>
  <si>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</si>
  <si>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</si>
  <si>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</si>
  <si>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</si>
  <si>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</si>
  <si>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</si>
  <si>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</si>
  <si>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</si>
  <si>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</si>
  <si>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</si>
  <si>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</si>
  <si>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</si>
  <si>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</si>
  <si>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</si>
  <si>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</si>
  <si>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</si>
  <si>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</si>
  <si>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</si>
  <si>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</si>
  <si>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</si>
  <si>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</si>
  <si>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</si>
  <si>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</si>
  <si>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</si>
  <si>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</si>
  <si>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</si>
  <si>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</si>
  <si>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</si>
  <si>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</si>
  <si>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</si>
  <si>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</si>
  <si>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</si>
  <si>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</si>
  <si>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</si>
  <si>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</si>
  <si>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</si>
  <si>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</si>
  <si>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</si>
  <si>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</si>
  <si>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</si>
  <si>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</si>
  <si>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</si>
  <si>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</si>
  <si>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</si>
  <si>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</si>
  <si>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</si>
  <si>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</si>
  <si>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</si>
  <si>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</si>
  <si>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</si>
  <si>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</si>
  <si>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</si>
  <si>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</si>
  <si>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</si>
  <si>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</si>
  <si>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</si>
  <si>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</si>
  <si>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</si>
  <si>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</si>
  <si>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</si>
  <si>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</si>
  <si>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</si>
  <si>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</si>
  <si>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</si>
  <si>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</si>
  <si>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</si>
  <si>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</si>
  <si>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</si>
  <si>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</si>
  <si>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</si>
  <si>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</si>
  <si>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</si>
  <si>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</si>
  <si>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</si>
  <si>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</si>
  <si>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</si>
  <si>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</si>
  <si>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</si>
  <si>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</si>
  <si>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</si>
  <si>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</si>
  <si>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</si>
  <si>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</si>
  <si>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</si>
  <si>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</si>
  <si>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</si>
  <si>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</si>
  <si>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</si>
  <si>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</si>
  <si>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</si>
  <si>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</si>
  <si>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</si>
  <si>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</si>
  <si>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</si>
  <si>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</si>
  <si>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</si>
  <si>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</si>
  <si>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</si>
  <si>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</si>
  <si>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</si>
  <si>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</si>
  <si>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</si>
  <si>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</si>
  <si>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</si>
  <si>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</si>
  <si>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</si>
  <si>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</si>
  <si>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</si>
  <si>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</si>
  <si>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</si>
  <si>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</si>
  <si>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</si>
  <si>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</si>
  <si>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</si>
  <si>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</si>
  <si>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</si>
  <si>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</si>
  <si>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</si>
  <si>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</si>
  <si>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</si>
  <si>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</si>
  <si>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</si>
  <si>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</si>
  <si>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</si>
  <si>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</si>
  <si>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</si>
  <si>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</si>
  <si>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</si>
  <si>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</si>
  <si>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</si>
  <si>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</si>
  <si>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</si>
  <si>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</si>
  <si>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</si>
  <si>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</si>
  <si>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</si>
  <si>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</si>
  <si>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</si>
  <si>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</si>
  <si>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</si>
  <si>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</si>
  <si>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</si>
  <si>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</si>
  <si>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</si>
  <si>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</si>
  <si>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</si>
  <si>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</si>
  <si>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</si>
  <si>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</si>
  <si>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</si>
  <si>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</si>
  <si>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</si>
  <si>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</si>
  <si>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</si>
  <si>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</si>
  <si>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</si>
  <si>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</si>
  <si>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</si>
  <si>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</si>
  <si>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</si>
  <si>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</si>
  <si>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</si>
  <si>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</si>
  <si>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</si>
  <si>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</si>
  <si>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</si>
  <si>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</si>
  <si>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</si>
  <si>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</si>
  <si>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</si>
  <si>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</si>
  <si>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</si>
  <si>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</si>
  <si>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</si>
  <si>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</si>
  <si>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</si>
  <si>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</si>
  <si>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</si>
  <si>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</si>
  <si>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</si>
  <si>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</si>
  <si>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</si>
  <si>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</si>
  <si>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</si>
  <si>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</si>
  <si>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</si>
  <si>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</si>
  <si>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</si>
  <si>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</si>
  <si>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</si>
  <si>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</si>
  <si>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</si>
  <si>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</si>
  <si>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</si>
  <si>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</si>
  <si>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</si>
  <si>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</si>
  <si>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</si>
  <si>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</si>
  <si>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</si>
  <si>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</si>
  <si>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</si>
  <si>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</si>
  <si>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</si>
  <si>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</si>
  <si>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</si>
  <si>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</si>
  <si>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</si>
  <si>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</si>
  <si>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</si>
  <si>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</si>
  <si>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</si>
  <si>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</si>
  <si>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</si>
  <si>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</si>
  <si>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</si>
  <si>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</si>
  <si>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</si>
  <si>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</si>
  <si>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</si>
  <si>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</si>
  <si>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</si>
  <si>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</si>
  <si>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</si>
  <si>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</si>
  <si>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</si>
  <si>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</si>
  <si>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</si>
  <si>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</si>
  <si>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</si>
  <si>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</si>
  <si>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</si>
  <si>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</si>
  <si>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</si>
  <si>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</si>
  <si>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</si>
  <si>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</si>
  <si>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</si>
  <si>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</si>
  <si>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</si>
  <si>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</si>
  <si>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</si>
  <si>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</si>
  <si>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</si>
  <si>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</si>
  <si>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</si>
  <si>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</si>
  <si>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</si>
  <si>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</si>
  <si>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</si>
  <si>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</si>
  <si>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</si>
  <si>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</si>
  <si>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</si>
  <si>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</si>
  <si>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</si>
  <si>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</si>
  <si>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</si>
  <si>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</si>
  <si>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</si>
  <si>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</si>
  <si>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</si>
  <si>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</si>
  <si>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</si>
  <si>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</si>
  <si>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</si>
  <si>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</si>
  <si>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</si>
  <si>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</si>
  <si>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</si>
  <si>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</si>
  <si>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</si>
  <si>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</si>
  <si>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</si>
  <si>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</si>
  <si>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</si>
  <si>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</si>
  <si>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</si>
  <si>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</si>
  <si>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</si>
  <si>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</si>
  <si>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</si>
  <si>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</si>
  <si>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</si>
  <si>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</si>
  <si>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</si>
  <si>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</si>
  <si>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</si>
  <si>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</si>
  <si>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</si>
  <si>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</si>
  <si>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</si>
  <si>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</si>
  <si>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</si>
  <si>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</si>
  <si>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</si>
  <si>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</si>
  <si>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</si>
  <si>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</si>
  <si>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</si>
  <si>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</si>
  <si>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</si>
  <si>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</si>
  <si>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</si>
  <si>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</si>
  <si>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</si>
  <si>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</si>
  <si>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</si>
  <si>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</si>
  <si>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</si>
  <si>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</si>
  <si>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</si>
  <si>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</si>
  <si>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</si>
  <si>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</si>
  <si>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</si>
  <si>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</si>
  <si>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</si>
  <si>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</si>
  <si>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</si>
  <si>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</si>
  <si>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</si>
  <si>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</si>
  <si>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</si>
  <si>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</si>
  <si>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</si>
  <si>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</si>
  <si>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</si>
  <si>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</si>
  <si>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</si>
  <si>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</si>
  <si>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</si>
  <si>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</si>
  <si>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</si>
  <si>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</si>
  <si>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</si>
  <si>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</si>
  <si>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</si>
  <si>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</si>
  <si>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</si>
  <si>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</si>
  <si>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</si>
  <si>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</si>
  <si>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</si>
  <si>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</si>
  <si>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</si>
  <si>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</si>
  <si>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</si>
  <si>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</si>
  <si>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</si>
  <si>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</si>
  <si>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</si>
  <si>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</si>
  <si>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</si>
  <si>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</si>
  <si>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</si>
  <si>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</si>
  <si>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</si>
  <si>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</si>
  <si>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</si>
  <si>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</si>
  <si>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</si>
  <si>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</si>
  <si>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</si>
  <si>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</si>
  <si>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</si>
  <si>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</si>
  <si>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</si>
  <si>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</si>
  <si>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</si>
  <si>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</si>
  <si>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</si>
  <si>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</si>
  <si>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</si>
  <si>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</si>
  <si>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</si>
  <si>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</si>
  <si>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</si>
  <si>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</si>
  <si>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</si>
  <si>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</si>
  <si>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</si>
  <si>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</si>
  <si>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</si>
  <si>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</si>
  <si>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</si>
  <si>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</si>
  <si>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</si>
  <si>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</si>
  <si>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</si>
  <si>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</si>
  <si>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</si>
  <si>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</si>
  <si>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</si>
  <si>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</si>
  <si>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</si>
  <si>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</si>
  <si>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</si>
  <si>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</si>
  <si>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</si>
  <si>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</si>
  <si>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</si>
  <si>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</si>
  <si>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</si>
  <si>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</si>
  <si>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</si>
  <si>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</si>
  <si>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</si>
  <si>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</si>
  <si>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</si>
  <si>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</si>
  <si>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</si>
  <si>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</si>
  <si>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</si>
  <si>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</si>
  <si>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</si>
  <si>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</si>
  <si>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</si>
  <si>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</si>
  <si>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</si>
  <si>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</si>
  <si>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</si>
  <si>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</si>
  <si>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</si>
  <si>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</si>
  <si>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</si>
  <si>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</si>
  <si>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</si>
  <si>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</si>
  <si>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</si>
  <si>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</si>
  <si>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</si>
  <si>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</si>
  <si>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</si>
  <si>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</si>
  <si>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</si>
  <si>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</si>
  <si>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</si>
  <si>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</si>
  <si>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</si>
  <si>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</si>
  <si>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</si>
  <si>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</si>
  <si>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</si>
  <si>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</si>
  <si>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</si>
  <si>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</si>
  <si>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</si>
  <si>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</si>
  <si>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</si>
  <si>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</si>
  <si>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</si>
  <si>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</si>
  <si>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</si>
  <si>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</si>
  <si>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</si>
  <si>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</si>
  <si>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</si>
  <si>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</si>
  <si>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</si>
  <si>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</si>
  <si>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</si>
  <si>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</si>
  <si>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</si>
  <si>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</si>
  <si>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</si>
  <si>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</si>
  <si>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</si>
  <si>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</si>
  <si>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</si>
  <si>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</si>
  <si>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</si>
  <si>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</si>
  <si>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</si>
  <si>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</si>
  <si>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</si>
  <si>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</si>
  <si>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</si>
  <si>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</si>
  <si>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</si>
  <si>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</si>
  <si>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</si>
  <si>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</si>
  <si>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</si>
  <si>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</si>
  <si>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</si>
  <si>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</si>
  <si>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</si>
  <si>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</si>
  <si>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</si>
  <si>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</si>
  <si>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</si>
  <si>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</si>
  <si>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</si>
  <si>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</si>
  <si>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</si>
  <si>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</si>
  <si>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</si>
  <si>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</si>
  <si>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</si>
  <si>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</si>
  <si>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</si>
  <si>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</si>
  <si>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</si>
  <si>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</si>
  <si>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</si>
  <si>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</si>
  <si>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</si>
  <si>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</si>
  <si>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</si>
  <si>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</si>
  <si>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</si>
  <si>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</si>
  <si>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</si>
  <si>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</si>
  <si>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</si>
  <si>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</si>
  <si>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</si>
  <si>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</si>
  <si>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</si>
  <si>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</si>
  <si>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</si>
  <si>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</si>
  <si>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</si>
  <si>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</si>
  <si>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</si>
  <si>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</si>
  <si>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</si>
  <si>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</si>
  <si>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</si>
  <si>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</si>
  <si>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</si>
  <si>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</si>
  <si>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</si>
  <si>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</si>
  <si>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</si>
  <si>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</si>
  <si>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</si>
  <si>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</si>
  <si>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</si>
  <si>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</si>
  <si>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</si>
  <si>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</si>
  <si>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</si>
  <si>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</si>
  <si>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</si>
  <si>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</si>
  <si>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</si>
  <si>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</si>
  <si>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</si>
  <si>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</si>
  <si>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</si>
  <si>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</si>
  <si>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</si>
  <si>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</si>
  <si>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</si>
  <si>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</si>
  <si>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</si>
  <si>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</si>
  <si>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</si>
  <si>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</si>
  <si>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</si>
  <si>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</si>
  <si>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</si>
  <si>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</si>
  <si>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</si>
  <si>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</si>
  <si>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</si>
  <si>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</si>
  <si>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</si>
  <si>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</si>
  <si>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</si>
  <si>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</si>
  <si>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</si>
  <si>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</si>
  <si>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</si>
  <si>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</si>
  <si>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</si>
  <si>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</si>
  <si>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</si>
  <si>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</si>
  <si>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</si>
  <si>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</si>
  <si>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</si>
  <si>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</si>
  <si>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</si>
  <si>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</si>
  <si>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</si>
  <si>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</si>
  <si>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</si>
  <si>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</si>
  <si>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</si>
  <si>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</si>
  <si>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</si>
  <si>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</si>
  <si>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</si>
  <si>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</si>
  <si>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</si>
  <si>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</si>
  <si>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</si>
  <si>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</si>
  <si>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</si>
  <si>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</si>
  <si>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</si>
  <si>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</si>
  <si>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</si>
  <si>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</si>
  <si>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</si>
  <si>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</si>
  <si>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</si>
  <si>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</si>
  <si>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</si>
  <si>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</si>
  <si>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</si>
  <si>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</si>
  <si>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</si>
  <si>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</si>
  <si>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</si>
  <si>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</si>
  <si>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</si>
  <si>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</si>
  <si>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</si>
  <si>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</si>
  <si>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</si>
  <si>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</si>
  <si>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</si>
  <si>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</si>
  <si>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</si>
  <si>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</si>
  <si>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</si>
  <si>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</si>
  <si>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</si>
  <si>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</si>
  <si>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</si>
  <si>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</si>
  <si>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</si>
  <si>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</si>
  <si>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</si>
  <si>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</si>
  <si>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</si>
  <si>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</si>
  <si>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</si>
  <si>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</si>
  <si>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</si>
  <si>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</si>
  <si>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</si>
  <si>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</si>
  <si>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</si>
  <si>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</si>
  <si>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</si>
  <si>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</si>
  <si>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</si>
  <si>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</si>
  <si>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</si>
  <si>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</si>
  <si>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</si>
  <si>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</si>
  <si>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</si>
  <si>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</si>
  <si>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</si>
  <si>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</si>
  <si>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</si>
  <si>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</si>
  <si>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</si>
  <si>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</si>
  <si>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</si>
  <si>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</si>
  <si>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</si>
  <si>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</si>
  <si>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</si>
  <si>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</si>
  <si>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</si>
  <si>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</si>
  <si>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</si>
  <si>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</si>
  <si>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</si>
  <si>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</si>
  <si>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</si>
  <si>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</si>
  <si>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</si>
  <si>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</si>
  <si>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</si>
  <si>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</si>
  <si>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</si>
  <si>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</si>
  <si>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</si>
  <si>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</si>
  <si>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</si>
  <si>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</si>
  <si>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</si>
  <si>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</si>
  <si>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</si>
  <si>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</si>
  <si>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</si>
  <si>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</si>
  <si>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</si>
  <si>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</si>
  <si>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</si>
  <si>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</si>
  <si>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</si>
  <si>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</si>
  <si>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</si>
  <si>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</si>
  <si>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</si>
  <si>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</si>
  <si>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</si>
  <si>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</si>
  <si>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</si>
  <si>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</si>
  <si>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</si>
  <si>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</si>
  <si>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</si>
  <si>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</si>
  <si>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</si>
  <si>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</si>
  <si>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</si>
  <si>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</si>
  <si>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</si>
  <si>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</si>
  <si>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</si>
  <si>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</si>
  <si>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</si>
  <si>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</si>
  <si>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</si>
  <si>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</si>
  <si>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</si>
  <si>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</si>
  <si>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</si>
  <si>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</si>
  <si>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</si>
  <si>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</si>
  <si>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</si>
  <si>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</si>
  <si>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</si>
  <si>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</si>
  <si>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</si>
  <si>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</si>
  <si>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</si>
  <si>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</si>
  <si>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</si>
  <si>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</si>
  <si>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</si>
  <si>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</si>
  <si>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</si>
  <si>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</si>
  <si>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</si>
  <si>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</si>
  <si>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</si>
  <si>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</si>
  <si>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</si>
  <si>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</si>
  <si>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</si>
  <si>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</si>
  <si>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</si>
  <si>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</si>
  <si>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</si>
  <si>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</si>
  <si>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</si>
  <si>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</si>
  <si>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</si>
  <si>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</si>
  <si>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</si>
  <si>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</si>
  <si>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</si>
  <si>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</si>
  <si>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</si>
  <si>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</si>
  <si>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</si>
  <si>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</si>
  <si>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</si>
  <si>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</si>
  <si>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</si>
  <si>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</si>
  <si>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</si>
  <si>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</si>
  <si>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</si>
  <si>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</si>
  <si>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</si>
  <si>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</si>
  <si>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</si>
  <si>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</si>
  <si>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</si>
  <si>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</si>
  <si>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</si>
  <si>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</si>
  <si>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</si>
  <si>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</si>
  <si>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</si>
  <si>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</si>
  <si>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</si>
  <si>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</si>
  <si>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</si>
  <si>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</si>
  <si>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</si>
  <si>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</si>
  <si>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</si>
  <si>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</si>
  <si>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</si>
  <si>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</si>
  <si>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</si>
  <si>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</si>
  <si>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</si>
  <si>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</si>
  <si>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</si>
  <si>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</si>
  <si>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</si>
  <si>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</si>
  <si>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</si>
  <si>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</si>
  <si>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</si>
  <si>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</si>
  <si>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</si>
  <si>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</si>
  <si>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</si>
  <si>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</si>
  <si>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</si>
  <si>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</si>
  <si>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</si>
  <si>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</si>
  <si>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</si>
  <si>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</si>
  <si>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</si>
  <si>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</si>
  <si>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</si>
  <si>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</si>
  <si>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</si>
  <si>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</si>
  <si>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</si>
  <si>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</si>
  <si>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</si>
  <si>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</si>
  <si>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</si>
  <si>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</si>
  <si>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</si>
  <si>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</si>
  <si>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</si>
  <si>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</si>
  <si>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</si>
  <si>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</si>
  <si>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</si>
  <si>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</si>
  <si>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</si>
  <si>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</si>
  <si>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</si>
  <si>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</si>
  <si>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</si>
  <si>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</si>
  <si>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</si>
  <si>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</si>
  <si>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</si>
  <si>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</si>
  <si>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</si>
  <si>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</si>
  <si>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</si>
  <si>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</si>
  <si>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</si>
  <si>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</si>
  <si>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</si>
  <si>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</si>
  <si>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</si>
  <si>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</si>
  <si>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</si>
  <si>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</si>
  <si>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</si>
  <si>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</si>
  <si>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</si>
  <si>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</si>
  <si>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</si>
  <si>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</si>
  <si>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</si>
  <si>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</si>
  <si>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</si>
  <si>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</si>
  <si>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</si>
  <si>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</si>
  <si>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</si>
  <si>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</si>
  <si>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</si>
  <si>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</si>
  <si>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</si>
  <si>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</si>
  <si>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</si>
  <si>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</si>
  <si>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</si>
  <si>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</si>
  <si>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</si>
  <si>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</si>
  <si>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</si>
  <si>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</si>
  <si>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</si>
  <si>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</si>
  <si>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</si>
  <si>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</si>
  <si>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</si>
  <si>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</si>
  <si>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</si>
  <si>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</si>
  <si>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</si>
  <si>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</si>
  <si>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</si>
  <si>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</si>
  <si>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</si>
  <si>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</si>
  <si>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</si>
  <si>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</si>
  <si>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</si>
  <si>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</si>
  <si>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</si>
  <si>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</si>
  <si>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</si>
  <si>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</si>
  <si>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</si>
  <si>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</si>
  <si>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</si>
  <si>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</si>
  <si>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</si>
  <si>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</si>
  <si>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</si>
  <si>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</si>
  <si>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</si>
  <si>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</si>
  <si>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</si>
  <si>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</si>
  <si>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</si>
  <si>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</si>
  <si>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</si>
  <si>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</si>
  <si>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</si>
  <si>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</si>
  <si>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</si>
  <si>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</si>
  <si>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</si>
  <si>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</si>
  <si>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</si>
  <si>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</si>
  <si>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</si>
  <si>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</si>
  <si>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</si>
  <si>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</si>
  <si>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</si>
  <si>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</si>
  <si>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</si>
  <si>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</si>
  <si>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</si>
  <si>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</si>
  <si>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</si>
  <si>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</si>
  <si>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</si>
  <si>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</si>
  <si>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</si>
  <si>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</si>
  <si>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</si>
  <si>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</si>
  <si>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</si>
  <si>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</si>
  <si>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</si>
  <si>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</si>
  <si>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</si>
  <si>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</si>
  <si>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</si>
  <si>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</si>
  <si>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</si>
  <si>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</si>
  <si>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</si>
  <si>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</si>
  <si>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</si>
  <si>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</si>
  <si>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</si>
  <si>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</si>
  <si>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</si>
  <si>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</si>
  <si>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</si>
  <si>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</si>
  <si>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</si>
  <si>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</si>
  <si>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</si>
  <si>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</si>
  <si>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</si>
  <si>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</si>
  <si>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</si>
  <si>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</si>
  <si>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</si>
  <si>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</si>
  <si>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</si>
  <si>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</si>
  <si>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</si>
  <si>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</si>
  <si>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</si>
  <si>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</si>
  <si>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</si>
  <si>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</si>
  <si>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</si>
  <si>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</si>
  <si>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</si>
  <si>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</si>
  <si>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</si>
  <si>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</si>
  <si>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</si>
  <si>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</si>
  <si>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</si>
  <si>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</si>
  <si>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</si>
  <si>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</si>
  <si>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</si>
  <si>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</si>
  <si>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</si>
  <si>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</si>
  <si>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</si>
  <si>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</si>
  <si>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</si>
  <si>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</si>
  <si>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</si>
  <si>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</si>
  <si>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</si>
  <si>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</si>
  <si>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</si>
  <si>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</si>
  <si>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</si>
  <si>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</si>
  <si>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</si>
  <si>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</si>
  <si>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</si>
  <si>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</si>
  <si>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</si>
  <si>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</si>
  <si>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</si>
  <si>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</si>
  <si>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</si>
  <si>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</si>
  <si>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</si>
  <si>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</si>
  <si>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</si>
  <si>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</si>
  <si>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</si>
  <si>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</si>
  <si>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</si>
  <si>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</si>
  <si>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</si>
  <si>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</si>
  <si>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</si>
  <si>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</si>
  <si>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</si>
  <si>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</si>
  <si>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</si>
  <si>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</si>
  <si>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</si>
  <si>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</si>
  <si>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</si>
  <si>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</si>
  <si>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</si>
  <si>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</si>
  <si>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</si>
  <si>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</si>
  <si>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</si>
  <si>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</si>
  <si>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</si>
  <si>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</si>
  <si>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</si>
  <si>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</si>
  <si>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</si>
  <si>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</si>
  <si>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</si>
  <si>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</si>
  <si>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</si>
  <si>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</si>
  <si>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</si>
  <si>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</si>
  <si>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</si>
  <si>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</si>
  <si>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</si>
  <si>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</si>
  <si>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</si>
  <si>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</si>
  <si>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</si>
  <si>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</si>
  <si>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</si>
  <si>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</si>
  <si>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</si>
  <si>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</si>
  <si>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</si>
  <si>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</si>
  <si>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</si>
  <si>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</si>
  <si>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</si>
  <si>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</si>
  <si>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</si>
  <si>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</si>
  <si>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</si>
  <si>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</si>
  <si>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</si>
  <si>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</si>
  <si>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</si>
  <si>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</si>
  <si>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</si>
  <si>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</si>
  <si>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</si>
  <si>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</si>
  <si>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</si>
  <si>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</si>
  <si>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</si>
  <si>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</si>
  <si>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</si>
  <si>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</si>
  <si>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</si>
  <si>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</si>
  <si>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</si>
  <si>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</si>
  <si>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</si>
  <si>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</si>
  <si>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</si>
  <si>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</si>
  <si>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</si>
  <si>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</si>
  <si>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</si>
  <si>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</si>
  <si>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</si>
  <si>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</si>
  <si>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</si>
  <si>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</si>
  <si>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</si>
  <si>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</si>
  <si>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</si>
  <si>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</si>
  <si>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</si>
  <si>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</si>
  <si>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</si>
  <si>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</si>
  <si>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</si>
  <si>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</si>
  <si>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</si>
  <si>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</si>
  <si>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</si>
  <si>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</si>
  <si>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</si>
  <si>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</si>
  <si>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</si>
  <si>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</si>
  <si>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</si>
  <si>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</si>
  <si>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</si>
  <si>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</si>
  <si>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</si>
  <si>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</si>
  <si>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</si>
  <si>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</si>
  <si>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</si>
  <si>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</si>
  <si>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</si>
  <si>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</si>
  <si>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</si>
  <si>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</si>
  <si>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</si>
  <si>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</si>
  <si>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</si>
  <si>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</si>
  <si>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</si>
  <si>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</si>
  <si>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</si>
  <si>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</si>
  <si>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</si>
  <si>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</si>
  <si>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</si>
  <si>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</si>
  <si>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</si>
  <si>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</si>
  <si>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</si>
  <si>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</si>
  <si>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</si>
  <si>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</si>
  <si>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</si>
  <si>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</si>
  <si>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</si>
  <si>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</si>
  <si>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</si>
  <si>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</si>
  <si>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</si>
  <si>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</si>
  <si>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</si>
  <si>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</si>
  <si>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</si>
  <si>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</si>
  <si>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</si>
  <si>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</si>
  <si>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</si>
  <si>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</si>
  <si>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</si>
  <si>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</si>
  <si>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</si>
  <si>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</si>
  <si>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</si>
  <si>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</si>
  <si>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</si>
  <si>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</si>
  <si>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</si>
  <si>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</si>
  <si>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</si>
  <si>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</si>
  <si>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</si>
  <si>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</si>
  <si>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</si>
  <si>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</si>
  <si>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</si>
  <si>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</si>
  <si>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</si>
  <si>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</si>
  <si>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</si>
  <si>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</si>
  <si>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</si>
  <si>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</si>
  <si>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</si>
  <si>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</si>
  <si>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</si>
  <si>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</si>
  <si>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</si>
  <si>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</si>
  <si>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</si>
  <si>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</si>
  <si>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</si>
  <si>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</si>
  <si>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</si>
  <si>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</si>
  <si>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</si>
  <si>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</si>
  <si>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</si>
  <si>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</si>
  <si>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</si>
  <si>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</si>
  <si>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</si>
  <si>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</si>
  <si>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</si>
  <si>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</si>
  <si>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</si>
  <si>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</si>
  <si>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</si>
  <si>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</si>
  <si>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</si>
  <si>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</si>
  <si>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</si>
  <si>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</si>
  <si>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</si>
  <si>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</si>
  <si>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</si>
  <si>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</si>
  <si>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</si>
  <si>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</si>
  <si>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</si>
  <si>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</si>
  <si>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</si>
  <si>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</si>
  <si>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</si>
  <si>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</si>
  <si>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</si>
  <si>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</si>
  <si>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</si>
  <si>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</si>
  <si>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</si>
  <si>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</si>
  <si>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</si>
  <si>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</si>
  <si>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</si>
  <si>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</si>
  <si>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</si>
  <si>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</si>
  <si>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</si>
  <si>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</si>
  <si>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</si>
  <si>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</si>
  <si>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</si>
  <si>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</si>
  <si>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</si>
  <si>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</si>
  <si>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</si>
  <si>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</si>
  <si>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</si>
  <si>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</si>
  <si>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</si>
  <si>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</si>
  <si>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</si>
  <si>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</si>
  <si>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</si>
  <si>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</si>
  <si>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</si>
  <si>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</si>
  <si>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</si>
  <si>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</si>
  <si>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</si>
  <si>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</si>
  <si>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</si>
  <si>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</si>
  <si>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</si>
  <si>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</si>
  <si>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</si>
  <si>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</si>
  <si>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</si>
  <si>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</si>
  <si>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</si>
  <si>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</si>
  <si>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</si>
  <si>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</si>
  <si>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</si>
  <si>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</si>
  <si>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</si>
  <si>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</si>
  <si>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</si>
  <si>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</si>
  <si>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</si>
  <si>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</si>
  <si>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</si>
  <si>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</si>
  <si>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</si>
  <si>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</si>
  <si>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</si>
  <si>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</si>
  <si>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</si>
  <si>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</si>
  <si>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</si>
  <si>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</si>
  <si>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</si>
  <si>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</si>
  <si>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</si>
  <si>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</si>
  <si>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</si>
  <si>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</si>
  <si>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</si>
  <si>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</si>
  <si>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</si>
  <si>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</si>
  <si>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</si>
  <si>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</si>
  <si>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</si>
  <si>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</si>
  <si>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</si>
  <si>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</si>
  <si>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</si>
  <si>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</si>
  <si>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</si>
  <si>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</si>
  <si>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</si>
  <si>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</si>
  <si>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</si>
  <si>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</si>
  <si>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</si>
  <si>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</si>
  <si>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</si>
  <si>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</si>
  <si>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</si>
  <si>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</si>
  <si>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</si>
  <si>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</si>
  <si>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</si>
  <si>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</si>
  <si>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</si>
  <si>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</si>
  <si>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</si>
  <si>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</si>
  <si>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</si>
  <si>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</si>
  <si>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</si>
  <si>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</si>
  <si>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</si>
  <si>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</si>
  <si>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</si>
  <si>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</si>
  <si>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</si>
  <si>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</si>
  <si>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</si>
  <si>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</si>
  <si>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</si>
  <si>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</si>
  <si>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</si>
  <si>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</si>
  <si>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</si>
  <si>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</si>
  <si>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</si>
  <si>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</si>
  <si>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</si>
  <si>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</si>
  <si>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</si>
  <si>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</si>
  <si>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</si>
  <si>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</si>
  <si>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</si>
  <si>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</si>
  <si>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</si>
  <si>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</si>
  <si>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</si>
  <si>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</si>
  <si>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</si>
  <si>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</si>
  <si>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</si>
  <si>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</si>
  <si>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</si>
  <si>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</si>
  <si>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</si>
  <si>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</si>
  <si>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</si>
  <si>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</si>
  <si>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</si>
  <si>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</si>
  <si>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</si>
  <si>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</si>
  <si>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</si>
  <si>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</si>
  <si>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</si>
  <si>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</si>
  <si>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</si>
  <si>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</si>
  <si>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</si>
  <si>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</si>
  <si>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</si>
  <si>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</si>
  <si>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</si>
  <si>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</si>
  <si>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</si>
  <si>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</si>
  <si>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</si>
  <si>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</si>
  <si>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</si>
  <si>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</si>
  <si>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</si>
  <si>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</si>
  <si>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</si>
  <si>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</si>
  <si>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</si>
  <si>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</si>
  <si>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</si>
  <si>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</si>
  <si>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</si>
  <si>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</si>
  <si>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</si>
  <si>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</si>
  <si>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</si>
  <si>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</si>
  <si>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</si>
  <si>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</si>
  <si>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</si>
  <si>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</si>
  <si>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</si>
  <si>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</si>
  <si>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</si>
  <si>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</si>
  <si>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</si>
  <si>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</si>
  <si>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</si>
  <si>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</si>
  <si>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</si>
  <si>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</si>
  <si>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</si>
  <si>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</si>
  <si>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</si>
  <si>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</si>
  <si>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</si>
  <si>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</si>
  <si>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</si>
  <si>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</si>
  <si>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</si>
  <si>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</si>
  <si>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</si>
  <si>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</si>
  <si>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</si>
  <si>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</si>
  <si>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</si>
  <si>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</si>
  <si>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</si>
  <si>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</si>
  <si>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</si>
  <si>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</si>
  <si>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</si>
  <si>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</si>
  <si>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</si>
  <si>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</si>
  <si>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</si>
  <si>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</si>
  <si>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</si>
  <si>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</si>
  <si>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</si>
  <si>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</si>
  <si>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</si>
  <si>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</si>
  <si>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</si>
  <si>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</si>
  <si>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</si>
  <si>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</si>
  <si>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</si>
  <si>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</si>
  <si>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</si>
  <si>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</si>
  <si>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</si>
  <si>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</si>
  <si>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</si>
  <si>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</si>
  <si>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</si>
  <si>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</si>
  <si>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</si>
  <si>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</si>
  <si>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</si>
  <si>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</si>
  <si>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</si>
  <si>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</si>
  <si>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</si>
  <si>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</si>
  <si>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</si>
  <si>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</si>
  <si>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</si>
  <si>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</si>
  <si>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</si>
  <si>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</si>
  <si>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</si>
  <si>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</si>
  <si>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</si>
  <si>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</si>
  <si>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</si>
  <si>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</si>
  <si>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</si>
  <si>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</si>
  <si>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</si>
  <si>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</si>
  <si>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</si>
  <si>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</si>
  <si>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</si>
  <si>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</si>
  <si>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</si>
  <si>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</si>
  <si>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</si>
  <si>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</si>
  <si>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</si>
  <si>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</si>
  <si>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</si>
  <si>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</si>
  <si>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</si>
  <si>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</si>
  <si>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</si>
  <si>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</si>
  <si>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</si>
  <si>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</si>
  <si>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</si>
  <si>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</si>
  <si>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</si>
  <si>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</si>
  <si>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</si>
  <si>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</si>
  <si>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</si>
  <si>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</si>
  <si>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</si>
  <si>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</si>
  <si>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</si>
  <si>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</si>
  <si>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</si>
  <si>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</si>
  <si>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</si>
  <si>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</si>
  <si>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</si>
  <si>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</si>
  <si>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</si>
  <si>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</si>
  <si>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</si>
  <si>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</si>
  <si>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</si>
  <si>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</si>
  <si>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</si>
  <si>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</si>
  <si>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</si>
  <si>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</si>
  <si>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</si>
  <si>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</si>
  <si>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</si>
  <si>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</si>
  <si>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</si>
  <si>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</si>
  <si>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</si>
  <si>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</si>
  <si>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</si>
  <si>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</si>
  <si>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</si>
  <si>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</si>
  <si>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</si>
  <si>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</si>
  <si>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</si>
  <si>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</si>
  <si>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</si>
  <si>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</si>
  <si>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</si>
  <si>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</si>
  <si>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</si>
  <si>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</si>
  <si>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</si>
  <si>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</si>
  <si>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</si>
  <si>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</si>
  <si>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</si>
  <si>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</si>
  <si>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</si>
  <si>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</si>
  <si>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</si>
  <si>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</si>
  <si>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</si>
  <si>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</si>
  <si>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</si>
  <si>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</si>
  <si>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</si>
  <si>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</si>
  <si>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</si>
  <si>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</si>
  <si>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</si>
  <si>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</si>
  <si>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</si>
  <si>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</si>
  <si>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</si>
  <si>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</si>
  <si>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</si>
  <si>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</si>
  <si>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</si>
  <si>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</si>
  <si>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</si>
  <si>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</si>
  <si>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</si>
  <si>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</si>
  <si>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</si>
  <si>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</si>
  <si>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</si>
  <si>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</si>
  <si>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</si>
  <si>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</si>
  <si>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</si>
  <si>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</si>
  <si>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</si>
  <si>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</si>
  <si>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</si>
  <si>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</si>
  <si>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</si>
  <si>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</si>
  <si>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</si>
  <si>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</si>
  <si>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</si>
  <si>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</si>
  <si>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</si>
  <si>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</si>
  <si>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</si>
  <si>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</si>
  <si>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</si>
  <si>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</si>
  <si>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</si>
  <si>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</si>
  <si>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</si>
  <si>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</si>
  <si>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</si>
  <si>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</si>
  <si>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</si>
  <si>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</si>
  <si>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</si>
  <si>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</si>
  <si>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</si>
  <si>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</si>
  <si>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</si>
  <si>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</si>
  <si>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</si>
  <si>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</si>
  <si>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</si>
  <si>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</si>
  <si>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</si>
  <si>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</si>
  <si>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</si>
  <si>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</si>
  <si>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</si>
  <si>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</si>
  <si>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</si>
  <si>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</si>
  <si>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</si>
  <si>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</si>
  <si>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</si>
  <si>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</si>
  <si>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</si>
  <si>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</si>
  <si>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</si>
  <si>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</si>
  <si>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</si>
  <si>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</si>
  <si>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</si>
  <si>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</si>
  <si>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</si>
  <si>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</si>
  <si>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</si>
  <si>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</si>
  <si>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</si>
  <si>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</si>
  <si>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</si>
  <si>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</si>
  <si>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</si>
  <si>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</si>
  <si>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</si>
  <si>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</si>
  <si>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</si>
  <si>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</si>
  <si>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</si>
  <si>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</si>
  <si>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</si>
  <si>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</si>
  <si>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</si>
  <si>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</si>
  <si>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</si>
  <si>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</si>
  <si>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</si>
  <si>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</si>
  <si>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</si>
  <si>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</si>
  <si>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</si>
  <si>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</si>
  <si>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</si>
  <si>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</si>
  <si>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</si>
  <si>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</si>
  <si>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</si>
  <si>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</si>
  <si>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</si>
  <si>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</si>
  <si>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</si>
  <si>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</si>
  <si>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</si>
  <si>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</si>
  <si>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</si>
  <si>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</si>
  <si>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</si>
  <si>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</si>
  <si>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</si>
  <si>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</si>
  <si>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</si>
  <si>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</si>
  <si>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</si>
  <si>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</si>
  <si>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</si>
  <si>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</si>
  <si>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</si>
  <si>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</si>
  <si>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</si>
  <si>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</si>
  <si>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</si>
  <si>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</si>
  <si>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</si>
  <si>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</si>
  <si>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</si>
  <si>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</si>
  <si>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</si>
  <si>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</si>
  <si>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</si>
  <si>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</si>
  <si>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</si>
  <si>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</si>
  <si>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</si>
  <si>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</si>
  <si>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</si>
  <si>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</si>
  <si>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</si>
  <si>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</si>
  <si>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</si>
  <si>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</si>
  <si>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</si>
  <si>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</si>
  <si>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</si>
  <si>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</si>
  <si>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</si>
  <si>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</si>
  <si>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</si>
  <si>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</si>
  <si>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</si>
  <si>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</si>
  <si>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</si>
  <si>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</si>
  <si>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</si>
  <si>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</si>
  <si>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</si>
  <si>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</si>
  <si>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</si>
  <si>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</si>
  <si>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</si>
  <si>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</si>
  <si>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</si>
  <si>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</si>
  <si>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</si>
  <si>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</si>
  <si>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</si>
  <si>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</si>
  <si>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</si>
  <si>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</si>
  <si>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</si>
  <si>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</si>
  <si>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</si>
  <si>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</si>
  <si>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</si>
  <si>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</si>
  <si>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</si>
  <si>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</si>
  <si>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</si>
  <si>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</si>
  <si>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</si>
  <si>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</si>
  <si>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</si>
  <si>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</si>
  <si>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</si>
  <si>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</si>
  <si>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</si>
  <si>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</si>
  <si>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</si>
  <si>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</si>
  <si>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</si>
  <si>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</si>
  <si>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</si>
  <si>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</si>
  <si>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</si>
  <si>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</si>
  <si>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</si>
  <si>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</si>
  <si>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</si>
  <si>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</si>
  <si>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</si>
  <si>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</si>
  <si>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</si>
  <si>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</si>
  <si>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</si>
  <si>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</si>
  <si>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</si>
  <si>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</si>
  <si>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</si>
  <si>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</si>
  <si>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</si>
  <si>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</si>
  <si>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</si>
  <si>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</si>
  <si>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</si>
  <si>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</si>
  <si>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</si>
  <si>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</si>
  <si>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</si>
  <si>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</si>
  <si>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</si>
  <si>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</si>
  <si>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</si>
  <si>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</si>
  <si>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</si>
  <si>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</si>
  <si>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</si>
  <si>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</si>
  <si>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</si>
  <si>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</si>
  <si>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</si>
  <si>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</si>
  <si>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</si>
  <si>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</si>
  <si>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</si>
  <si>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</si>
  <si>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</si>
  <si>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</si>
  <si>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</si>
  <si>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</si>
  <si>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</si>
  <si>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</si>
  <si>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</si>
  <si>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</si>
  <si>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</si>
  <si>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</si>
  <si>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</si>
  <si>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</si>
  <si>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</si>
  <si>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</si>
  <si>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</si>
  <si>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</si>
  <si>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</si>
  <si>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</si>
  <si>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</si>
  <si>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</si>
  <si>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</si>
  <si>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</si>
  <si>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</si>
  <si>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</si>
  <si>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</si>
  <si>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</si>
  <si>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</si>
  <si>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</si>
  <si>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</si>
  <si>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</si>
  <si>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</si>
  <si>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</si>
  <si>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</si>
  <si>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</si>
  <si>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</si>
  <si>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</si>
  <si>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</si>
  <si>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</si>
  <si>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</si>
  <si>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</si>
  <si>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</si>
  <si>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</si>
  <si>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</si>
  <si>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</si>
  <si>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</si>
  <si>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</si>
  <si>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</si>
  <si>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</si>
  <si>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</si>
  <si>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</si>
  <si>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</si>
  <si>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</si>
  <si>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</si>
  <si>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</si>
  <si>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</si>
  <si>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</si>
  <si>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</si>
  <si>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</si>
  <si>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</si>
  <si>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</si>
  <si>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</si>
  <si>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</si>
  <si>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</si>
  <si>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</si>
  <si>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</si>
  <si>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</si>
  <si>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</si>
  <si>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</si>
  <si>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</si>
  <si>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</si>
  <si>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</si>
  <si>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</si>
  <si>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</si>
  <si>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</si>
  <si>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</si>
  <si>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</si>
  <si>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</si>
  <si>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</si>
  <si>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</si>
  <si>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</si>
  <si>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</si>
  <si>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</si>
  <si>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</si>
  <si>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</si>
  <si>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</si>
  <si>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</si>
  <si>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</si>
  <si>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</si>
  <si>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</si>
  <si>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</si>
  <si>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</si>
  <si>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</si>
  <si>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</si>
  <si>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</si>
  <si>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</si>
  <si>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</si>
  <si>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</si>
  <si>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</si>
  <si>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</si>
  <si>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</si>
  <si>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</si>
  <si>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</si>
  <si>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</si>
  <si>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</si>
  <si>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</si>
  <si>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</si>
  <si>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</si>
  <si>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</si>
  <si>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</si>
  <si>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</si>
  <si>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</si>
  <si>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</si>
  <si>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</si>
  <si>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</si>
  <si>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</si>
  <si>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</si>
  <si>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</si>
  <si>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</si>
  <si>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</si>
  <si>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</si>
  <si>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</si>
  <si>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</si>
  <si>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</si>
  <si>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</si>
  <si>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</si>
  <si>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</si>
  <si>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</si>
  <si>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</si>
  <si>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</si>
  <si>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</si>
  <si>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</si>
  <si>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</si>
  <si>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</si>
  <si>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</si>
  <si>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</si>
  <si>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</si>
  <si>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</si>
  <si>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</si>
  <si>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</si>
  <si>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</si>
  <si>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</si>
  <si>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</si>
  <si>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</si>
  <si>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</si>
  <si>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</si>
  <si>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</si>
  <si>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</si>
  <si>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</si>
  <si>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</si>
  <si>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</si>
  <si>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</si>
  <si>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</si>
  <si>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</si>
  <si>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</si>
  <si>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</si>
  <si>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</si>
  <si>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</si>
  <si>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</si>
  <si>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</si>
  <si>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</si>
  <si>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</si>
  <si>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</si>
  <si>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</si>
  <si>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</si>
  <si>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</si>
  <si>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</si>
  <si>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</si>
  <si>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</si>
  <si>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</si>
  <si>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</si>
  <si>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</si>
  <si>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</si>
  <si>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</si>
  <si>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</si>
  <si>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</si>
  <si>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</si>
  <si>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</si>
  <si>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</si>
  <si>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</si>
  <si>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</si>
  <si>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</si>
  <si>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</si>
  <si>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</si>
  <si>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</si>
  <si>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</si>
  <si>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</si>
  <si>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</si>
  <si>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</si>
  <si>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</si>
  <si>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</si>
  <si>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</si>
  <si>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</si>
  <si>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</si>
  <si>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</si>
  <si>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</si>
  <si>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</si>
  <si>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</si>
  <si>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</si>
  <si>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</si>
  <si>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</si>
  <si>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</si>
  <si>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</si>
  <si>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</si>
  <si>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</si>
  <si>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</si>
  <si>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</si>
  <si>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</si>
  <si>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</si>
  <si>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</si>
  <si>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</si>
  <si>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</si>
  <si>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</si>
  <si>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</si>
  <si>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</si>
  <si>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</si>
  <si>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</si>
  <si>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</si>
  <si>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</si>
  <si>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</si>
  <si>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</si>
  <si>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</si>
  <si>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</si>
  <si>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</si>
  <si>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</si>
  <si>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</si>
  <si>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</si>
  <si>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</si>
  <si>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</si>
  <si>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</si>
  <si>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</si>
  <si>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</si>
  <si>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</si>
  <si>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</si>
  <si>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</si>
  <si>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</si>
  <si>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</si>
  <si>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</si>
  <si>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</si>
  <si>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</si>
  <si>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</si>
  <si>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</si>
  <si>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</si>
  <si>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</si>
  <si>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</si>
  <si>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</si>
  <si>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</si>
  <si>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</si>
  <si>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</si>
  <si>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</si>
  <si>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</si>
  <si>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</si>
  <si>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</si>
  <si>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</si>
  <si>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</si>
  <si>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</si>
  <si>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</si>
  <si>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</si>
  <si>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</si>
  <si>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</si>
  <si>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</si>
  <si>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</si>
  <si>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</si>
  <si>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</si>
  <si>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</si>
  <si>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</si>
  <si>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</si>
  <si>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</si>
  <si>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</si>
  <si>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</si>
  <si>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</si>
  <si>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</si>
  <si>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</si>
  <si>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</si>
  <si>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</si>
  <si>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</si>
  <si>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</si>
  <si>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</si>
  <si>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</si>
  <si>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</si>
  <si>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</si>
  <si>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</si>
  <si>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</si>
  <si>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</si>
  <si>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</si>
  <si>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</si>
  <si>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</si>
  <si>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</si>
  <si>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</si>
  <si>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</si>
  <si>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</si>
  <si>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</si>
  <si>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</si>
  <si>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</si>
  <si>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</si>
  <si>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</si>
  <si>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</si>
  <si>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</si>
  <si>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</si>
  <si>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</si>
  <si>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</si>
  <si>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</si>
  <si>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</si>
  <si>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</si>
  <si>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</si>
  <si>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</si>
  <si>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</si>
  <si>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</si>
  <si>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</si>
  <si>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</si>
  <si>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</si>
  <si>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</si>
  <si>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</si>
  <si>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</si>
  <si>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</si>
  <si>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</si>
  <si>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</si>
  <si>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</si>
  <si>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</si>
  <si>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</si>
  <si>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</si>
  <si>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</si>
  <si>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</si>
  <si>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</si>
  <si>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</si>
  <si>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</si>
  <si>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</si>
  <si>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</si>
  <si>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</si>
  <si>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</si>
  <si>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</si>
  <si>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</si>
  <si>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</si>
  <si>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</si>
  <si>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</si>
  <si>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</si>
  <si>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</si>
  <si>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</si>
  <si>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</si>
  <si>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</si>
  <si>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</si>
  <si>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</si>
  <si>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</si>
  <si>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</si>
  <si>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</si>
  <si>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</si>
  <si>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</si>
  <si>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</si>
  <si>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</si>
  <si>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</si>
  <si>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</si>
  <si>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</si>
  <si>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</si>
  <si>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</si>
  <si>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</si>
  <si>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</si>
  <si>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</si>
  <si>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</si>
  <si>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</si>
  <si>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</si>
  <si>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</si>
  <si>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</si>
  <si>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</si>
  <si>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</si>
  <si>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</si>
  <si>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</si>
  <si>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</si>
  <si>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</si>
  <si>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</si>
  <si>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</si>
  <si>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</si>
  <si>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</si>
  <si>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</si>
  <si>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</si>
  <si>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</si>
  <si>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</si>
  <si>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</si>
  <si>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</si>
  <si>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</si>
  <si>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</si>
  <si>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</si>
  <si>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</si>
  <si>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</si>
  <si>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</si>
  <si>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</si>
  <si>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</si>
  <si>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</si>
  <si>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</si>
  <si>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</si>
  <si>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</si>
  <si>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</si>
  <si>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</si>
  <si>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</si>
  <si>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</si>
  <si>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</si>
  <si>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</si>
  <si>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</si>
  <si>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</si>
  <si>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</si>
  <si>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</si>
  <si>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</si>
  <si>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</si>
  <si>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</si>
  <si>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</si>
  <si>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</si>
  <si>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</si>
  <si>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</si>
  <si>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</si>
  <si>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</si>
  <si>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</si>
  <si>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</si>
  <si>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</si>
  <si>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</si>
  <si>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</si>
  <si>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</si>
  <si>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</si>
  <si>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</si>
  <si>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</si>
  <si>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</si>
  <si>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</si>
  <si>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</si>
  <si>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</si>
  <si>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</si>
  <si>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</si>
  <si>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</si>
  <si>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</si>
  <si>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</si>
  <si>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</si>
  <si>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</si>
  <si>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</si>
  <si>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</si>
  <si>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</si>
  <si>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</si>
  <si>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</si>
  <si>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</si>
  <si>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</si>
  <si>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</si>
  <si>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</si>
  <si>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</si>
  <si>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</si>
  <si>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</si>
  <si>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</si>
  <si>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</si>
  <si>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</si>
  <si>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</si>
  <si>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</si>
  <si>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</si>
  <si>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</si>
  <si>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</si>
  <si>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</si>
  <si>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</si>
  <si>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</si>
  <si>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</si>
  <si>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</si>
  <si>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</si>
  <si>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</si>
  <si>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</si>
  <si>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</si>
  <si>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</si>
  <si>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</si>
  <si>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</si>
  <si>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</si>
  <si>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</si>
  <si>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</si>
  <si>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</si>
  <si>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</si>
  <si>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</si>
  <si>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</si>
  <si>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</si>
  <si>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</si>
  <si>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</si>
  <si>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</si>
  <si>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</si>
  <si>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</si>
  <si>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</si>
  <si>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</si>
  <si>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</si>
  <si>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</si>
  <si>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</si>
  <si>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</si>
  <si>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</si>
  <si>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</si>
  <si>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</si>
  <si>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</si>
  <si>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</si>
  <si>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</si>
  <si>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</si>
  <si>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</si>
  <si>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</si>
  <si>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</si>
  <si>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</si>
  <si>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</si>
  <si>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</si>
  <si>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</si>
  <si>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</si>
  <si>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</si>
  <si>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</si>
  <si>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</si>
  <si>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</si>
  <si>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</si>
  <si>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</si>
  <si>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</si>
  <si>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</si>
  <si>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</si>
  <si>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</si>
  <si>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</si>
  <si>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</si>
  <si>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</si>
  <si>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</si>
  <si>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</si>
  <si>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</si>
  <si>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</si>
  <si>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</si>
  <si>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</si>
  <si>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</si>
  <si>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</si>
  <si>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</si>
  <si>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</si>
  <si>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</si>
  <si>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</si>
  <si>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</si>
  <si>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</si>
  <si>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</si>
  <si>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</si>
  <si>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GRAD DELNICE</t>
  </si>
  <si>
    <t>2025-12</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</si>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</sst>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5895878.0100000007</v>
      </c>
      <c r="D2" s="7">
        <f>'PR-RAS'!E6</f>
        <v>6705544.8399999999</v>
      </c>
      <c r="E2" s="7">
        <v>0</v>
      </c>
      <c r="F2" s="7">
        <v>0</v>
      </c>
      <c r="G2" s="8">
        <f t="shared" ref="G2:G274" si="0">(B2/1000)*(C2*1+D2*2)</f>
        <v>19306.967690000001</v>
      </c>
      <c r="H2" s="8">
        <f t="shared" ref="H2:H274" si="1">ABS(C2-ROUND(C2,0))+ABS(D2-ROUND(D2,0))</f>
        <v>0.17000000085681677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2867329.4000000004</v>
      </c>
      <c r="D3" s="2">
        <f>'PR-RAS'!E7</f>
        <v>3358591.9699999988</v>
      </c>
      <c r="E3" s="2">
        <v>0</v>
      </c>
      <c r="F3" s="2">
        <v>0</v>
      </c>
      <c r="G3" s="3">
        <f t="shared" si="0"/>
        <v>19169.026679999995</v>
      </c>
      <c r="H3" s="3">
        <f t="shared" si="1"/>
        <v>0.43000000156462193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2616710.6100000003</v>
      </c>
      <c r="D4" s="2">
        <f>'PR-RAS'!E8</f>
        <v>3085463.209999999</v>
      </c>
      <c r="E4" s="2">
        <v>0</v>
      </c>
      <c r="F4" s="2">
        <v>0</v>
      </c>
      <c r="G4" s="3">
        <f t="shared" si="0"/>
        <v>26362.911089999994</v>
      </c>
      <c r="H4" s="3">
        <f t="shared" si="1"/>
        <v>0.5999999986961484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2502458.02</v>
      </c>
      <c r="D5" s="2">
        <f>'PR-RAS'!E9</f>
        <v>2999975.96</v>
      </c>
      <c r="E5" s="2">
        <v>0</v>
      </c>
      <c r="F5" s="2">
        <v>0</v>
      </c>
      <c r="G5" s="3">
        <f t="shared" si="0"/>
        <v>34009.639759999998</v>
      </c>
      <c r="H5" s="3">
        <f t="shared" si="1"/>
        <v>6.0000000055879354E-2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111896.96000000001</v>
      </c>
      <c r="D6" s="2">
        <f>'PR-RAS'!E10</f>
        <v>146253.34</v>
      </c>
      <c r="E6" s="2">
        <v>0</v>
      </c>
      <c r="F6" s="2">
        <v>0</v>
      </c>
      <c r="G6" s="3">
        <f t="shared" si="0"/>
        <v>2022.0182000000002</v>
      </c>
      <c r="H6" s="3">
        <f t="shared" si="1"/>
        <v>0.3799999999901047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78240.28</v>
      </c>
      <c r="D7" s="2">
        <f>'PR-RAS'!E11</f>
        <v>83525.84</v>
      </c>
      <c r="E7" s="2">
        <v>0</v>
      </c>
      <c r="F7" s="2">
        <v>0</v>
      </c>
      <c r="G7" s="3">
        <f t="shared" si="0"/>
        <v>1471.7517599999999</v>
      </c>
      <c r="H7" s="3">
        <f t="shared" si="1"/>
        <v>0.44000000000232831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68901.95</v>
      </c>
      <c r="D8" s="2">
        <f>'PR-RAS'!E12</f>
        <v>86567.57</v>
      </c>
      <c r="E8" s="2">
        <v>0</v>
      </c>
      <c r="F8" s="2">
        <v>0</v>
      </c>
      <c r="G8" s="3">
        <f t="shared" si="0"/>
        <v>1694.2596300000002</v>
      </c>
      <c r="H8" s="3">
        <f t="shared" si="1"/>
        <v>0.47999999999592546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95714.16</v>
      </c>
      <c r="D9" s="2">
        <f>'PR-RAS'!E13</f>
        <v>83252.84</v>
      </c>
      <c r="E9" s="2">
        <v>0</v>
      </c>
      <c r="F9" s="2">
        <v>0</v>
      </c>
      <c r="G9" s="3">
        <f t="shared" si="0"/>
        <v>2097.7587199999998</v>
      </c>
      <c r="H9" s="3">
        <f t="shared" si="1"/>
        <v>0.32000000000698492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24.65</v>
      </c>
      <c r="E10" s="2">
        <v>0</v>
      </c>
      <c r="F10" s="2">
        <v>0</v>
      </c>
      <c r="G10" s="3">
        <f t="shared" si="0"/>
        <v>0.44369999999999993</v>
      </c>
      <c r="H10" s="3">
        <f t="shared" si="1"/>
        <v>0.35000000000000142</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240500.76</v>
      </c>
      <c r="D11" s="2">
        <f>'PR-RAS'!E15</f>
        <v>314136.99</v>
      </c>
      <c r="E11" s="2">
        <v>0</v>
      </c>
      <c r="F11" s="2">
        <v>0</v>
      </c>
      <c r="G11" s="3">
        <f t="shared" si="0"/>
        <v>8687.7474000000002</v>
      </c>
      <c r="H11" s="3">
        <f t="shared" si="1"/>
        <v>0.25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212158.19999999998</v>
      </c>
      <c r="D19" s="2">
        <f>'PR-RAS'!E23</f>
        <v>246596.03</v>
      </c>
      <c r="E19" s="2">
        <v>0</v>
      </c>
      <c r="F19" s="2">
        <v>0</v>
      </c>
      <c r="G19" s="3">
        <f t="shared" si="0"/>
        <v>12696.304679999999</v>
      </c>
      <c r="H19" s="3">
        <f t="shared" si="1"/>
        <v>0.22999999998137355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29630.49</v>
      </c>
      <c r="D20" s="2">
        <f>'PR-RAS'!E24</f>
        <v>22958.73</v>
      </c>
      <c r="E20" s="2">
        <v>0</v>
      </c>
      <c r="F20" s="2">
        <v>0</v>
      </c>
      <c r="G20" s="3">
        <f t="shared" si="0"/>
        <v>1435.4110499999999</v>
      </c>
      <c r="H20" s="3">
        <f t="shared" si="1"/>
        <v>0.76000000000203727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182527.71</v>
      </c>
      <c r="D23" s="2">
        <f>'PR-RAS'!E27</f>
        <v>223637.3</v>
      </c>
      <c r="E23" s="2">
        <v>0</v>
      </c>
      <c r="F23" s="2">
        <v>0</v>
      </c>
      <c r="G23" s="3">
        <f t="shared" si="0"/>
        <v>13855.650819999997</v>
      </c>
      <c r="H23" s="3">
        <f t="shared" si="1"/>
        <v>0.58999999999650754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38460.590000000004</v>
      </c>
      <c r="D25" s="2">
        <f>'PR-RAS'!E29</f>
        <v>26532.73</v>
      </c>
      <c r="E25" s="2">
        <v>0</v>
      </c>
      <c r="F25" s="2">
        <v>0</v>
      </c>
      <c r="G25" s="3">
        <f t="shared" si="0"/>
        <v>2196.6251999999999</v>
      </c>
      <c r="H25" s="3">
        <f t="shared" si="1"/>
        <v>0.67999999999665306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38319.730000000003</v>
      </c>
      <c r="D27" s="2">
        <f>'PR-RAS'!E31</f>
        <v>26532.73</v>
      </c>
      <c r="E27" s="2">
        <v>0</v>
      </c>
      <c r="F27" s="2">
        <v>0</v>
      </c>
      <c r="G27" s="3">
        <f t="shared" si="0"/>
        <v>2376.01494</v>
      </c>
      <c r="H27" s="3">
        <f t="shared" si="1"/>
        <v>0.53999999999723514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140.86000000000001</v>
      </c>
      <c r="D29" s="2">
        <f>'PR-RAS'!E33</f>
        <v>0</v>
      </c>
      <c r="E29" s="2">
        <v>0</v>
      </c>
      <c r="F29" s="2">
        <v>0</v>
      </c>
      <c r="G29" s="3">
        <f t="shared" si="0"/>
        <v>3.9440800000000005</v>
      </c>
      <c r="H29" s="3">
        <f t="shared" si="1"/>
        <v>0.13999999999998636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1260469.48</v>
      </c>
      <c r="D45" s="2">
        <f>'PR-RAS'!E49</f>
        <v>1490274.7</v>
      </c>
      <c r="E45" s="2">
        <v>0</v>
      </c>
      <c r="F45" s="2">
        <v>0</v>
      </c>
      <c r="G45" s="3">
        <f t="shared" si="0"/>
        <v>186604.83072</v>
      </c>
      <c r="H45" s="3">
        <f t="shared" si="1"/>
        <v>0.78000000002793968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720713.27</v>
      </c>
      <c r="D54" s="2">
        <f>'PR-RAS'!E58</f>
        <v>806157.78999999992</v>
      </c>
      <c r="E54" s="2">
        <v>0</v>
      </c>
      <c r="F54" s="2">
        <v>0</v>
      </c>
      <c r="G54" s="3">
        <f t="shared" si="0"/>
        <v>123650.52904999998</v>
      </c>
      <c r="H54" s="3">
        <f t="shared" si="1"/>
        <v>0.48000000009778887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463430.54</v>
      </c>
      <c r="D55" s="2">
        <f>'PR-RAS'!E59</f>
        <v>213513.35</v>
      </c>
      <c r="E55" s="2">
        <v>0</v>
      </c>
      <c r="F55" s="2">
        <v>0</v>
      </c>
      <c r="G55" s="3">
        <f t="shared" si="0"/>
        <v>48084.69096</v>
      </c>
      <c r="H55" s="3">
        <f t="shared" si="1"/>
        <v>0.81000000002677552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257282.73</v>
      </c>
      <c r="D56" s="2">
        <f>'PR-RAS'!E60</f>
        <v>592644.43999999994</v>
      </c>
      <c r="E56" s="2">
        <v>0</v>
      </c>
      <c r="F56" s="2">
        <v>0</v>
      </c>
      <c r="G56" s="3">
        <f t="shared" si="0"/>
        <v>79341.438549999992</v>
      </c>
      <c r="H56" s="3">
        <f t="shared" si="1"/>
        <v>0.70999999993364327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78403.17</v>
      </c>
      <c r="D57" s="2">
        <f>'PR-RAS'!E61</f>
        <v>148150.34</v>
      </c>
      <c r="E57" s="2">
        <v>0</v>
      </c>
      <c r="F57" s="2">
        <v>0</v>
      </c>
      <c r="G57" s="3">
        <f t="shared" si="0"/>
        <v>20983.4156</v>
      </c>
      <c r="H57" s="3">
        <f t="shared" si="1"/>
        <v>0.50999999999476131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9234.08</v>
      </c>
      <c r="D58" s="2">
        <f>'PR-RAS'!E62</f>
        <v>81788.94</v>
      </c>
      <c r="E58" s="2">
        <v>0</v>
      </c>
      <c r="F58" s="2">
        <v>0</v>
      </c>
      <c r="G58" s="3">
        <f t="shared" si="0"/>
        <v>9850.281719999999</v>
      </c>
      <c r="H58" s="3">
        <f t="shared" si="1"/>
        <v>0.13999999999759893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69169.09</v>
      </c>
      <c r="D59" s="2">
        <f>'PR-RAS'!E63</f>
        <v>66361.399999999994</v>
      </c>
      <c r="E59" s="2">
        <v>0</v>
      </c>
      <c r="F59" s="2">
        <v>0</v>
      </c>
      <c r="G59" s="3">
        <f t="shared" si="0"/>
        <v>11709.72962</v>
      </c>
      <c r="H59" s="3">
        <f t="shared" si="1"/>
        <v>0.48999999999068677</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241238.67</v>
      </c>
      <c r="D60" s="2">
        <f>'PR-RAS'!E64</f>
        <v>512401.8</v>
      </c>
      <c r="E60" s="2">
        <v>0</v>
      </c>
      <c r="F60" s="2">
        <v>0</v>
      </c>
      <c r="G60" s="3">
        <f t="shared" si="0"/>
        <v>74696.493929999997</v>
      </c>
      <c r="H60" s="3">
        <f t="shared" si="1"/>
        <v>0.52999999999883585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241238.67</v>
      </c>
      <c r="D61" s="2">
        <f>'PR-RAS'!E65</f>
        <v>251500</v>
      </c>
      <c r="E61" s="2">
        <v>0</v>
      </c>
      <c r="F61" s="2">
        <v>0</v>
      </c>
      <c r="G61" s="3">
        <f t="shared" si="0"/>
        <v>44654.320200000002</v>
      </c>
      <c r="H61" s="3">
        <f t="shared" si="1"/>
        <v>0.32999999998719431</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260901.8</v>
      </c>
      <c r="E63" s="2">
        <v>0</v>
      </c>
      <c r="F63" s="2">
        <v>0</v>
      </c>
      <c r="G63" s="3">
        <f>(B63/1000)*(C63*1+D63*2)</f>
        <v>32351.823199999999</v>
      </c>
      <c r="H63" s="3">
        <f>ABS(C63-ROUND(C63,0))+ABS(D63-ROUND(D63,0))</f>
        <v>0.20000000001164153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220114.37</v>
      </c>
      <c r="D70" s="2">
        <f>'PR-RAS'!E74</f>
        <v>23564.77</v>
      </c>
      <c r="E70" s="2">
        <v>0</v>
      </c>
      <c r="F70" s="2">
        <v>0</v>
      </c>
      <c r="G70" s="3">
        <f t="shared" si="0"/>
        <v>18439.82979</v>
      </c>
      <c r="H70" s="3">
        <f t="shared" si="1"/>
        <v>0.59999999999490683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220114.37</v>
      </c>
      <c r="D72" s="2">
        <f>'PR-RAS'!E76</f>
        <v>23564.77</v>
      </c>
      <c r="E72" s="2">
        <v>0</v>
      </c>
      <c r="F72" s="2">
        <v>0</v>
      </c>
      <c r="G72" s="3">
        <f t="shared" si="0"/>
        <v>18974.317609999998</v>
      </c>
      <c r="H72" s="3">
        <f t="shared" si="1"/>
        <v>0.59999999999490683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102595.84000000001</v>
      </c>
      <c r="D78" s="2">
        <f>'PR-RAS'!E82</f>
        <v>124755.53000000001</v>
      </c>
      <c r="E78" s="2">
        <v>0</v>
      </c>
      <c r="F78" s="2">
        <v>0</v>
      </c>
      <c r="G78" s="3">
        <f t="shared" si="0"/>
        <v>27112.231300000003</v>
      </c>
      <c r="H78" s="3">
        <f t="shared" si="1"/>
        <v>0.62999999997555278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5459.56</v>
      </c>
      <c r="D79" s="2">
        <f>'PR-RAS'!E83</f>
        <v>3973.77</v>
      </c>
      <c r="E79" s="2">
        <v>0</v>
      </c>
      <c r="F79" s="2">
        <v>0</v>
      </c>
      <c r="G79" s="3">
        <f t="shared" si="0"/>
        <v>1045.7538</v>
      </c>
      <c r="H79" s="3">
        <f t="shared" si="1"/>
        <v>0.66999999999961801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5459.56</v>
      </c>
      <c r="D82" s="2">
        <f>'PR-RAS'!E86</f>
        <v>2889.27</v>
      </c>
      <c r="E82" s="2">
        <v>0</v>
      </c>
      <c r="F82" s="2">
        <v>0</v>
      </c>
      <c r="G82" s="3">
        <f t="shared" si="0"/>
        <v>910.28610000000003</v>
      </c>
      <c r="H82" s="3">
        <f t="shared" si="1"/>
        <v>0.70999999999958163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1084.5</v>
      </c>
      <c r="E86" s="2">
        <v>0</v>
      </c>
      <c r="F86" s="2">
        <v>0</v>
      </c>
      <c r="G86" s="3">
        <f t="shared" si="0"/>
        <v>184.36500000000001</v>
      </c>
      <c r="H86" s="3">
        <f t="shared" si="1"/>
        <v>0.5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97136.280000000013</v>
      </c>
      <c r="D87" s="2">
        <f>'PR-RAS'!E91</f>
        <v>120781.76000000001</v>
      </c>
      <c r="E87" s="2">
        <v>0</v>
      </c>
      <c r="F87" s="2">
        <v>0</v>
      </c>
      <c r="G87" s="3">
        <f t="shared" si="0"/>
        <v>29128.182800000002</v>
      </c>
      <c r="H87" s="3">
        <f t="shared" si="1"/>
        <v>0.52000000000407454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59537.51</v>
      </c>
      <c r="D89" s="2">
        <f>'PR-RAS'!E93</f>
        <v>61558</v>
      </c>
      <c r="E89" s="2">
        <v>0</v>
      </c>
      <c r="F89" s="2">
        <v>0</v>
      </c>
      <c r="G89" s="3">
        <f t="shared" si="0"/>
        <v>16073.508879999999</v>
      </c>
      <c r="H89" s="3">
        <f t="shared" si="1"/>
        <v>0.48999999999796273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36982.5</v>
      </c>
      <c r="D90" s="2">
        <f>'PR-RAS'!E94</f>
        <v>37103.379999999997</v>
      </c>
      <c r="E90" s="2">
        <v>0</v>
      </c>
      <c r="F90" s="2">
        <v>0</v>
      </c>
      <c r="G90" s="3">
        <f t="shared" si="0"/>
        <v>9895.8441399999992</v>
      </c>
      <c r="H90" s="3">
        <f t="shared" si="1"/>
        <v>0.87999999999738066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616.27</v>
      </c>
      <c r="D93" s="2">
        <f>'PR-RAS'!E97</f>
        <v>22120.38</v>
      </c>
      <c r="E93" s="2">
        <v>0</v>
      </c>
      <c r="F93" s="2">
        <v>0</v>
      </c>
      <c r="G93" s="3">
        <f t="shared" si="0"/>
        <v>4126.8467599999994</v>
      </c>
      <c r="H93" s="3">
        <f t="shared" si="1"/>
        <v>0.65000000000100044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1559397.32</v>
      </c>
      <c r="D102" s="2">
        <f>'PR-RAS'!E106</f>
        <v>1467190.9100000001</v>
      </c>
      <c r="E102" s="2">
        <v>0</v>
      </c>
      <c r="F102" s="2">
        <v>0</v>
      </c>
      <c r="G102" s="3">
        <f t="shared" si="0"/>
        <v>453871.6931400001</v>
      </c>
      <c r="H102" s="3">
        <f t="shared" si="1"/>
        <v>0.40999999991618097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7571.9400000000005</v>
      </c>
      <c r="D103" s="2">
        <f>'PR-RAS'!E107</f>
        <v>7554.6100000000006</v>
      </c>
      <c r="E103" s="2">
        <v>0</v>
      </c>
      <c r="F103" s="2">
        <v>0</v>
      </c>
      <c r="G103" s="3">
        <f t="shared" si="0"/>
        <v>2313.4783200000002</v>
      </c>
      <c r="H103" s="3">
        <f t="shared" si="1"/>
        <v>0.44999999999890861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22.3</v>
      </c>
      <c r="D105" s="2">
        <f>'PR-RAS'!E109</f>
        <v>0</v>
      </c>
      <c r="E105" s="2">
        <v>0</v>
      </c>
      <c r="F105" s="2">
        <v>0</v>
      </c>
      <c r="G105" s="3">
        <f t="shared" si="0"/>
        <v>2.3191999999999999</v>
      </c>
      <c r="H105" s="3">
        <f t="shared" si="1"/>
        <v>0.30000000000000071</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398.8</v>
      </c>
      <c r="D106" s="2">
        <f>'PR-RAS'!E110</f>
        <v>156.09</v>
      </c>
      <c r="E106" s="2">
        <v>0</v>
      </c>
      <c r="F106" s="2">
        <v>0</v>
      </c>
      <c r="G106" s="3">
        <f t="shared" si="0"/>
        <v>74.652900000000002</v>
      </c>
      <c r="H106" s="3">
        <f t="shared" si="1"/>
        <v>0.28999999999999204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7150.84</v>
      </c>
      <c r="D107" s="2">
        <f>'PR-RAS'!E111</f>
        <v>7398.52</v>
      </c>
      <c r="E107" s="2">
        <v>0</v>
      </c>
      <c r="F107" s="2">
        <v>0</v>
      </c>
      <c r="G107" s="3">
        <f t="shared" si="0"/>
        <v>2326.4752800000001</v>
      </c>
      <c r="H107" s="3">
        <f t="shared" si="1"/>
        <v>0.63999999999941792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500993.1</v>
      </c>
      <c r="D108" s="2">
        <f>'PR-RAS'!E112</f>
        <v>410543.52</v>
      </c>
      <c r="E108" s="2">
        <v>0</v>
      </c>
      <c r="F108" s="2">
        <v>0</v>
      </c>
      <c r="G108" s="3">
        <f t="shared" si="0"/>
        <v>141462.57498</v>
      </c>
      <c r="H108" s="3">
        <f t="shared" si="1"/>
        <v>0.57999999995809048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696.97</v>
      </c>
      <c r="D110" s="2">
        <f>'PR-RAS'!E114</f>
        <v>11.52</v>
      </c>
      <c r="E110" s="2">
        <v>0</v>
      </c>
      <c r="F110" s="2">
        <v>0</v>
      </c>
      <c r="G110" s="3">
        <f t="shared" si="0"/>
        <v>78.481089999999995</v>
      </c>
      <c r="H110" s="3">
        <f t="shared" si="1"/>
        <v>0.50999999999997314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420944.06</v>
      </c>
      <c r="D111" s="2">
        <f>'PR-RAS'!E115</f>
        <v>338850.35</v>
      </c>
      <c r="E111" s="2">
        <v>0</v>
      </c>
      <c r="F111" s="2">
        <v>0</v>
      </c>
      <c r="G111" s="3">
        <f t="shared" si="0"/>
        <v>120850.92359999999</v>
      </c>
      <c r="H111" s="3">
        <f t="shared" si="1"/>
        <v>0.40999999997438863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79352.070000000007</v>
      </c>
      <c r="D113" s="2">
        <f>'PR-RAS'!E117</f>
        <v>71681.649999999994</v>
      </c>
      <c r="E113" s="2">
        <v>0</v>
      </c>
      <c r="F113" s="2">
        <v>0</v>
      </c>
      <c r="G113" s="3">
        <f t="shared" si="0"/>
        <v>24944.121439999999</v>
      </c>
      <c r="H113" s="3">
        <f t="shared" si="1"/>
        <v>0.42000000001280569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1050832.28</v>
      </c>
      <c r="D116" s="2">
        <f>'PR-RAS'!E120</f>
        <v>1049092.78</v>
      </c>
      <c r="E116" s="2">
        <v>0</v>
      </c>
      <c r="F116" s="2">
        <v>0</v>
      </c>
      <c r="G116" s="3">
        <f t="shared" si="0"/>
        <v>362137.05160000001</v>
      </c>
      <c r="H116" s="3">
        <f t="shared" si="1"/>
        <v>0.5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57162.66</v>
      </c>
      <c r="D117" s="2">
        <f>'PR-RAS'!E121</f>
        <v>26470.75</v>
      </c>
      <c r="E117" s="2">
        <v>0</v>
      </c>
      <c r="F117" s="2">
        <v>0</v>
      </c>
      <c r="G117" s="3">
        <f t="shared" si="0"/>
        <v>12772.082560000001</v>
      </c>
      <c r="H117" s="3">
        <f t="shared" si="1"/>
        <v>0.58999999999650754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993669.62</v>
      </c>
      <c r="D118" s="2">
        <f>'PR-RAS'!E122</f>
        <v>1022622.03</v>
      </c>
      <c r="E118" s="2">
        <v>0</v>
      </c>
      <c r="F118" s="2">
        <v>0</v>
      </c>
      <c r="G118" s="3">
        <f t="shared" si="0"/>
        <v>355552.90056000004</v>
      </c>
      <c r="H118" s="3">
        <f t="shared" si="1"/>
        <v>0.41000000003259629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104670.96999999999</v>
      </c>
      <c r="D121" s="2">
        <f>'PR-RAS'!E125</f>
        <v>263411.73</v>
      </c>
      <c r="E121" s="2">
        <v>0</v>
      </c>
      <c r="F121" s="2">
        <v>0</v>
      </c>
      <c r="G121" s="3">
        <f t="shared" si="0"/>
        <v>75779.33159999999</v>
      </c>
      <c r="H121" s="3">
        <f t="shared" si="1"/>
        <v>0.30000000003201421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18542.14</v>
      </c>
      <c r="D122" s="2">
        <f>'PR-RAS'!E126</f>
        <v>21124.78</v>
      </c>
      <c r="E122" s="2">
        <v>0</v>
      </c>
      <c r="F122" s="2">
        <v>0</v>
      </c>
      <c r="G122" s="3">
        <f t="shared" si="0"/>
        <v>7355.7956999999997</v>
      </c>
      <c r="H122" s="3">
        <f t="shared" si="1"/>
        <v>0.36000000000058208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18542.14</v>
      </c>
      <c r="D124" s="2">
        <f>'PR-RAS'!E128</f>
        <v>21124.78</v>
      </c>
      <c r="E124" s="2">
        <v>0</v>
      </c>
      <c r="F124" s="2">
        <v>0</v>
      </c>
      <c r="G124" s="3">
        <f t="shared" si="0"/>
        <v>7477.3790999999992</v>
      </c>
      <c r="H124" s="3">
        <f t="shared" si="1"/>
        <v>0.36000000000058208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86128.829999999987</v>
      </c>
      <c r="D125" s="2">
        <f>'PR-RAS'!E129</f>
        <v>242286.95</v>
      </c>
      <c r="E125" s="2">
        <v>0</v>
      </c>
      <c r="F125" s="2">
        <v>0</v>
      </c>
      <c r="G125" s="3">
        <f t="shared" si="0"/>
        <v>70767.138519999993</v>
      </c>
      <c r="H125" s="3">
        <f t="shared" si="1"/>
        <v>0.22000000000116415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3589.65</v>
      </c>
      <c r="D126" s="2">
        <f>'PR-RAS'!E130</f>
        <v>0</v>
      </c>
      <c r="E126" s="2">
        <v>0</v>
      </c>
      <c r="F126" s="2">
        <v>0</v>
      </c>
      <c r="G126" s="3">
        <f t="shared" si="0"/>
        <v>448.70625000000001</v>
      </c>
      <c r="H126" s="3">
        <f t="shared" si="1"/>
        <v>0.34999999999990905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82539.179999999993</v>
      </c>
      <c r="D127" s="2">
        <f>'PR-RAS'!E131</f>
        <v>242286.95</v>
      </c>
      <c r="E127" s="2">
        <v>0</v>
      </c>
      <c r="F127" s="2">
        <v>0</v>
      </c>
      <c r="G127" s="3">
        <f t="shared" si="0"/>
        <v>71456.248080000005</v>
      </c>
      <c r="H127" s="3">
        <f t="shared" si="1"/>
        <v>0.22999999998137355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1415</v>
      </c>
      <c r="D136" s="2">
        <f>'PR-RAS'!E140</f>
        <v>1320</v>
      </c>
      <c r="E136" s="2">
        <v>0</v>
      </c>
      <c r="F136" s="2">
        <v>0</v>
      </c>
      <c r="G136" s="3">
        <f t="shared" si="0"/>
        <v>547.42500000000007</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1415</v>
      </c>
      <c r="D137" s="2">
        <f>'PR-RAS'!E141</f>
        <v>1320</v>
      </c>
      <c r="E137" s="2">
        <v>0</v>
      </c>
      <c r="F137" s="2">
        <v>0</v>
      </c>
      <c r="G137" s="3">
        <f t="shared" si="0"/>
        <v>551.48</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1415</v>
      </c>
      <c r="D146" s="2">
        <f>'PR-RAS'!E150</f>
        <v>1320</v>
      </c>
      <c r="E146" s="2">
        <v>0</v>
      </c>
      <c r="F146" s="2">
        <v>0</v>
      </c>
      <c r="G146" s="3">
        <f t="shared" si="0"/>
        <v>587.97499999999991</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4525817.7</v>
      </c>
      <c r="D148" s="2">
        <f>'PR-RAS'!E152</f>
        <v>5524358.8799999999</v>
      </c>
      <c r="E148" s="2">
        <v>0</v>
      </c>
      <c r="F148" s="2">
        <v>0</v>
      </c>
      <c r="G148" s="3">
        <f t="shared" si="0"/>
        <v>2289456.7126199999</v>
      </c>
      <c r="H148" s="3">
        <f t="shared" si="1"/>
        <v>0.41999999992549419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643566.79999999993</v>
      </c>
      <c r="D149" s="2">
        <f>'PR-RAS'!E153</f>
        <v>700777.23</v>
      </c>
      <c r="E149" s="2">
        <v>0</v>
      </c>
      <c r="F149" s="2">
        <v>0</v>
      </c>
      <c r="G149" s="3">
        <f t="shared" si="0"/>
        <v>302677.94647999993</v>
      </c>
      <c r="H149" s="3">
        <f t="shared" si="1"/>
        <v>0.43000000005122274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530154.51</v>
      </c>
      <c r="D150" s="2">
        <f>'PR-RAS'!E154</f>
        <v>569267.78</v>
      </c>
      <c r="E150" s="2">
        <v>0</v>
      </c>
      <c r="F150" s="2">
        <v>0</v>
      </c>
      <c r="G150" s="3">
        <f t="shared" si="0"/>
        <v>248634.82042999999</v>
      </c>
      <c r="H150" s="3">
        <f t="shared" si="1"/>
        <v>0.7099999999627471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530154.51</v>
      </c>
      <c r="D151" s="2">
        <f>'PR-RAS'!E155</f>
        <v>569267.78</v>
      </c>
      <c r="E151" s="2">
        <v>0</v>
      </c>
      <c r="F151" s="2">
        <v>0</v>
      </c>
      <c r="G151" s="3">
        <f t="shared" si="0"/>
        <v>250303.5105</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30705.45</v>
      </c>
      <c r="D155" s="2">
        <f>'PR-RAS'!E159</f>
        <v>44652.27</v>
      </c>
      <c r="E155" s="2">
        <v>0</v>
      </c>
      <c r="F155" s="2">
        <v>0</v>
      </c>
      <c r="G155" s="3">
        <f t="shared" si="0"/>
        <v>18481.53846</v>
      </c>
      <c r="H155" s="3">
        <f t="shared" si="1"/>
        <v>0.71999999999752617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82706.84</v>
      </c>
      <c r="D156" s="2">
        <f>'PR-RAS'!E160</f>
        <v>86857.18</v>
      </c>
      <c r="E156" s="2">
        <v>0</v>
      </c>
      <c r="F156" s="2">
        <v>0</v>
      </c>
      <c r="G156" s="3">
        <f t="shared" si="0"/>
        <v>39745.286</v>
      </c>
      <c r="H156" s="3">
        <f t="shared" si="1"/>
        <v>0.33999999999650754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82706.84</v>
      </c>
      <c r="D158" s="2">
        <f>'PR-RAS'!E162</f>
        <v>86857.18</v>
      </c>
      <c r="E158" s="2">
        <v>0</v>
      </c>
      <c r="F158" s="2">
        <v>0</v>
      </c>
      <c r="G158" s="3">
        <f t="shared" si="0"/>
        <v>40258.128399999994</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1892990.62</v>
      </c>
      <c r="D160" s="2">
        <f>'PR-RAS'!E164</f>
        <v>2115551.71</v>
      </c>
      <c r="E160" s="2">
        <v>0</v>
      </c>
      <c r="F160" s="2">
        <v>0</v>
      </c>
      <c r="G160" s="3">
        <f t="shared" si="0"/>
        <v>973730.95236</v>
      </c>
      <c r="H160" s="3">
        <f t="shared" si="1"/>
        <v>0.66999999992549419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21039.29</v>
      </c>
      <c r="D161" s="2">
        <f>'PR-RAS'!E165</f>
        <v>19238.100000000002</v>
      </c>
      <c r="E161" s="2">
        <v>0</v>
      </c>
      <c r="F161" s="2">
        <v>0</v>
      </c>
      <c r="G161" s="3">
        <f t="shared" si="0"/>
        <v>9522.4784000000018</v>
      </c>
      <c r="H161" s="3">
        <f t="shared" si="1"/>
        <v>0.3900000000030559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886.54</v>
      </c>
      <c r="D162" s="2">
        <f>'PR-RAS'!E166</f>
        <v>1455.5</v>
      </c>
      <c r="E162" s="2">
        <v>0</v>
      </c>
      <c r="F162" s="2">
        <v>0</v>
      </c>
      <c r="G162" s="3">
        <f t="shared" si="0"/>
        <v>611.40394000000003</v>
      </c>
      <c r="H162" s="3">
        <f t="shared" si="1"/>
        <v>0.96000000000003638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17570.5</v>
      </c>
      <c r="D163" s="2">
        <f>'PR-RAS'!E167</f>
        <v>14517.02</v>
      </c>
      <c r="E163" s="2">
        <v>0</v>
      </c>
      <c r="F163" s="2">
        <v>0</v>
      </c>
      <c r="G163" s="3">
        <f t="shared" si="0"/>
        <v>7549.9354800000001</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2582.25</v>
      </c>
      <c r="D164" s="2">
        <f>'PR-RAS'!E168</f>
        <v>3192.38</v>
      </c>
      <c r="E164" s="2">
        <v>0</v>
      </c>
      <c r="F164" s="2">
        <v>0</v>
      </c>
      <c r="G164" s="3">
        <f t="shared" si="0"/>
        <v>1461.6226300000001</v>
      </c>
      <c r="H164" s="3">
        <f t="shared" si="1"/>
        <v>0.63000000000010914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73.2</v>
      </c>
      <c r="E165" s="2">
        <v>0</v>
      </c>
      <c r="F165" s="2">
        <v>0</v>
      </c>
      <c r="G165" s="3">
        <f t="shared" si="0"/>
        <v>24.009600000000002</v>
      </c>
      <c r="H165" s="3">
        <f t="shared" si="1"/>
        <v>0.20000000000000284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63878.090000000004</v>
      </c>
      <c r="D166" s="2">
        <f>'PR-RAS'!E170</f>
        <v>94241.920000000013</v>
      </c>
      <c r="E166" s="2">
        <v>0</v>
      </c>
      <c r="F166" s="2">
        <v>0</v>
      </c>
      <c r="G166" s="3">
        <f t="shared" si="0"/>
        <v>41639.718450000008</v>
      </c>
      <c r="H166" s="3">
        <f t="shared" si="1"/>
        <v>0.16999999999097781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15286.13</v>
      </c>
      <c r="D167" s="2">
        <f>'PR-RAS'!E171</f>
        <v>16221.47</v>
      </c>
      <c r="E167" s="2">
        <v>0</v>
      </c>
      <c r="F167" s="2">
        <v>0</v>
      </c>
      <c r="G167" s="3">
        <f t="shared" si="0"/>
        <v>7923.0256200000003</v>
      </c>
      <c r="H167" s="3">
        <f t="shared" si="1"/>
        <v>0.59999999999854481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45951.33</v>
      </c>
      <c r="D169" s="2">
        <f>'PR-RAS'!E173</f>
        <v>69935.88</v>
      </c>
      <c r="E169" s="2">
        <v>0</v>
      </c>
      <c r="F169" s="2">
        <v>0</v>
      </c>
      <c r="G169" s="3">
        <f t="shared" si="0"/>
        <v>31218.279120000007</v>
      </c>
      <c r="H169" s="3">
        <f t="shared" si="1"/>
        <v>0.44999999999708962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837.03</v>
      </c>
      <c r="D170" s="2">
        <f>'PR-RAS'!E174</f>
        <v>5377.35</v>
      </c>
      <c r="E170" s="2">
        <v>0</v>
      </c>
      <c r="F170" s="2">
        <v>0</v>
      </c>
      <c r="G170" s="3">
        <f t="shared" si="0"/>
        <v>1959.0023700000004</v>
      </c>
      <c r="H170" s="3">
        <f t="shared" si="1"/>
        <v>0.38000000000033651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1631.62</v>
      </c>
      <c r="D171" s="2">
        <f>'PR-RAS'!E175</f>
        <v>2527.2399999999998</v>
      </c>
      <c r="E171" s="2">
        <v>0</v>
      </c>
      <c r="F171" s="2">
        <v>0</v>
      </c>
      <c r="G171" s="3">
        <f t="shared" si="0"/>
        <v>1136.6369999999999</v>
      </c>
      <c r="H171" s="3">
        <f t="shared" si="1"/>
        <v>0.61999999999989086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171.98</v>
      </c>
      <c r="D173" s="2">
        <f>'PR-RAS'!E177</f>
        <v>179.98</v>
      </c>
      <c r="E173" s="2">
        <v>0</v>
      </c>
      <c r="F173" s="2">
        <v>0</v>
      </c>
      <c r="G173" s="3">
        <f t="shared" si="0"/>
        <v>91.493679999999983</v>
      </c>
      <c r="H173" s="3">
        <f t="shared" si="1"/>
        <v>4.0000000000020464E-2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1697192.5999999999</v>
      </c>
      <c r="D174" s="2">
        <f>'PR-RAS'!E178</f>
        <v>1867590.1199999999</v>
      </c>
      <c r="E174" s="2">
        <v>0</v>
      </c>
      <c r="F174" s="2">
        <v>0</v>
      </c>
      <c r="G174" s="3">
        <f t="shared" si="0"/>
        <v>939800.50131999992</v>
      </c>
      <c r="H174" s="3">
        <f t="shared" si="1"/>
        <v>0.52000000001862645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28092.799999999999</v>
      </c>
      <c r="D175" s="2">
        <f>'PR-RAS'!E179</f>
        <v>30939.65</v>
      </c>
      <c r="E175" s="2">
        <v>0</v>
      </c>
      <c r="F175" s="2">
        <v>0</v>
      </c>
      <c r="G175" s="3">
        <f t="shared" si="0"/>
        <v>15655.145399999999</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698186.75</v>
      </c>
      <c r="D176" s="2">
        <f>'PR-RAS'!E180</f>
        <v>749590.37</v>
      </c>
      <c r="E176" s="2">
        <v>0</v>
      </c>
      <c r="F176" s="2">
        <v>0</v>
      </c>
      <c r="G176" s="3">
        <f t="shared" si="0"/>
        <v>384539.31075</v>
      </c>
      <c r="H176" s="3">
        <f t="shared" si="1"/>
        <v>0.61999999999534339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28404.29</v>
      </c>
      <c r="D177" s="2">
        <f>'PR-RAS'!E181</f>
        <v>25661.97</v>
      </c>
      <c r="E177" s="2">
        <v>0</v>
      </c>
      <c r="F177" s="2">
        <v>0</v>
      </c>
      <c r="G177" s="3">
        <f t="shared" si="0"/>
        <v>14032.16848</v>
      </c>
      <c r="H177" s="3">
        <f t="shared" si="1"/>
        <v>0.31999999999970896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515445.85</v>
      </c>
      <c r="D178" s="2">
        <f>'PR-RAS'!E182</f>
        <v>589212.64</v>
      </c>
      <c r="E178" s="2">
        <v>0</v>
      </c>
      <c r="F178" s="2">
        <v>0</v>
      </c>
      <c r="G178" s="3">
        <f t="shared" si="0"/>
        <v>299815.19000999996</v>
      </c>
      <c r="H178" s="3">
        <f t="shared" si="1"/>
        <v>0.51000000000931323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82192.240000000005</v>
      </c>
      <c r="D179" s="2">
        <f>'PR-RAS'!E183</f>
        <v>72382.820000000007</v>
      </c>
      <c r="E179" s="2">
        <v>0</v>
      </c>
      <c r="F179" s="2">
        <v>0</v>
      </c>
      <c r="G179" s="3">
        <f t="shared" si="0"/>
        <v>40398.502639999999</v>
      </c>
      <c r="H179" s="3">
        <f t="shared" si="1"/>
        <v>0.41999999999825377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32579.39</v>
      </c>
      <c r="D180" s="2">
        <f>'PR-RAS'!E184</f>
        <v>60700.44</v>
      </c>
      <c r="E180" s="2">
        <v>0</v>
      </c>
      <c r="F180" s="2">
        <v>0</v>
      </c>
      <c r="G180" s="3">
        <f t="shared" si="0"/>
        <v>27562.468330000003</v>
      </c>
      <c r="H180" s="3">
        <f t="shared" si="1"/>
        <v>0.83000000000174623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64949.27</v>
      </c>
      <c r="D181" s="2">
        <f>'PR-RAS'!E185</f>
        <v>76952.47</v>
      </c>
      <c r="E181" s="2">
        <v>0</v>
      </c>
      <c r="F181" s="2">
        <v>0</v>
      </c>
      <c r="G181" s="3">
        <f t="shared" si="0"/>
        <v>39393.757799999999</v>
      </c>
      <c r="H181" s="3">
        <f t="shared" si="1"/>
        <v>0.73999999999796273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39116.79</v>
      </c>
      <c r="D182" s="2">
        <f>'PR-RAS'!E186</f>
        <v>51382.21</v>
      </c>
      <c r="E182" s="2">
        <v>0</v>
      </c>
      <c r="F182" s="2">
        <v>0</v>
      </c>
      <c r="G182" s="3">
        <f t="shared" si="0"/>
        <v>25680.499009999996</v>
      </c>
      <c r="H182" s="3">
        <f t="shared" si="1"/>
        <v>0.41999999999825377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208225.22</v>
      </c>
      <c r="D183" s="2">
        <f>'PR-RAS'!E187</f>
        <v>210767.55</v>
      </c>
      <c r="E183" s="2">
        <v>0</v>
      </c>
      <c r="F183" s="2">
        <v>0</v>
      </c>
      <c r="G183" s="3">
        <f t="shared" si="0"/>
        <v>114616.37823999999</v>
      </c>
      <c r="H183" s="3">
        <f t="shared" si="1"/>
        <v>0.67000000001280569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4.6100000000000003</v>
      </c>
      <c r="D184" s="2">
        <f>'PR-RAS'!E188</f>
        <v>0</v>
      </c>
      <c r="E184" s="2">
        <v>0</v>
      </c>
      <c r="F184" s="2">
        <v>0</v>
      </c>
      <c r="G184" s="3">
        <f t="shared" si="0"/>
        <v>0.84362999999999999</v>
      </c>
      <c r="H184" s="3">
        <f t="shared" si="1"/>
        <v>0.38999999999999968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110876.03000000001</v>
      </c>
      <c r="D190" s="2">
        <f>'PR-RAS'!E194</f>
        <v>134481.57</v>
      </c>
      <c r="E190" s="2">
        <v>0</v>
      </c>
      <c r="F190" s="2">
        <v>0</v>
      </c>
      <c r="G190" s="3">
        <f t="shared" si="0"/>
        <v>71789.603130000003</v>
      </c>
      <c r="H190" s="3">
        <f t="shared" si="1"/>
        <v>0.46000000000640284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16036.95</v>
      </c>
      <c r="D191" s="2">
        <f>'PR-RAS'!E195</f>
        <v>39278.92</v>
      </c>
      <c r="E191" s="2">
        <v>0</v>
      </c>
      <c r="F191" s="2">
        <v>0</v>
      </c>
      <c r="G191" s="3">
        <f t="shared" si="0"/>
        <v>17973.0101</v>
      </c>
      <c r="H191" s="3">
        <f t="shared" si="1"/>
        <v>0.13000000000101863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17191.97</v>
      </c>
      <c r="D192" s="2">
        <f>'PR-RAS'!E196</f>
        <v>27443.48</v>
      </c>
      <c r="E192" s="2">
        <v>0</v>
      </c>
      <c r="F192" s="2">
        <v>0</v>
      </c>
      <c r="G192" s="3">
        <f t="shared" si="0"/>
        <v>13767.075629999999</v>
      </c>
      <c r="H192" s="3">
        <f t="shared" si="1"/>
        <v>0.50999999999839929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35183.58</v>
      </c>
      <c r="D193" s="2">
        <f>'PR-RAS'!E197</f>
        <v>30853.06</v>
      </c>
      <c r="E193" s="2">
        <v>0</v>
      </c>
      <c r="F193" s="2">
        <v>0</v>
      </c>
      <c r="G193" s="3">
        <f t="shared" si="0"/>
        <v>18602.822400000001</v>
      </c>
      <c r="H193" s="3">
        <f t="shared" si="1"/>
        <v>0.47999999999956344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6914.91</v>
      </c>
      <c r="D194" s="2">
        <f>'PR-RAS'!E198</f>
        <v>6863.07</v>
      </c>
      <c r="E194" s="2">
        <v>0</v>
      </c>
      <c r="F194" s="2">
        <v>0</v>
      </c>
      <c r="G194" s="3">
        <f t="shared" si="0"/>
        <v>3983.7226500000002</v>
      </c>
      <c r="H194" s="3">
        <f t="shared" si="1"/>
        <v>0.15999999999985448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10832.07</v>
      </c>
      <c r="D195" s="2">
        <f>'PR-RAS'!E199</f>
        <v>15991.45</v>
      </c>
      <c r="E195" s="2">
        <v>0</v>
      </c>
      <c r="F195" s="2">
        <v>0</v>
      </c>
      <c r="G195" s="3">
        <f t="shared" si="0"/>
        <v>8306.1041800000003</v>
      </c>
      <c r="H195" s="3">
        <f t="shared" si="1"/>
        <v>0.52000000000043656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7878.21</v>
      </c>
      <c r="E196" s="2">
        <v>0</v>
      </c>
      <c r="F196" s="2">
        <v>0</v>
      </c>
      <c r="G196" s="3">
        <f t="shared" si="0"/>
        <v>3072.5019000000002</v>
      </c>
      <c r="H196" s="3">
        <f t="shared" si="1"/>
        <v>0.21000000000003638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24716.55</v>
      </c>
      <c r="D197" s="2">
        <f>'PR-RAS'!E201</f>
        <v>6173.38</v>
      </c>
      <c r="E197" s="2">
        <v>0</v>
      </c>
      <c r="F197" s="2">
        <v>0</v>
      </c>
      <c r="G197" s="3">
        <f t="shared" si="0"/>
        <v>7264.4087600000003</v>
      </c>
      <c r="H197" s="3">
        <f t="shared" si="1"/>
        <v>0.83000000000083674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42560.86</v>
      </c>
      <c r="D198" s="2">
        <f>'PR-RAS'!E202</f>
        <v>56234.69</v>
      </c>
      <c r="E198" s="2">
        <v>0</v>
      </c>
      <c r="F198" s="2">
        <v>0</v>
      </c>
      <c r="G198" s="3">
        <f t="shared" si="0"/>
        <v>30540.957279999999</v>
      </c>
      <c r="H198" s="3">
        <f t="shared" si="1"/>
        <v>0.44999999999708962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26819.68</v>
      </c>
      <c r="D204" s="2">
        <f>'PR-RAS'!E208</f>
        <v>39423.17</v>
      </c>
      <c r="E204" s="2">
        <v>0</v>
      </c>
      <c r="F204" s="2">
        <v>0</v>
      </c>
      <c r="G204" s="3">
        <f t="shared" si="0"/>
        <v>21450.20206</v>
      </c>
      <c r="H204" s="3">
        <f t="shared" si="1"/>
        <v>0.48999999999796273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26819.68</v>
      </c>
      <c r="D207" s="2">
        <f>'PR-RAS'!E211</f>
        <v>39423.17</v>
      </c>
      <c r="E207" s="2">
        <v>0</v>
      </c>
      <c r="F207" s="2">
        <v>0</v>
      </c>
      <c r="G207" s="3">
        <f t="shared" si="0"/>
        <v>21767.200119999998</v>
      </c>
      <c r="H207" s="3">
        <f t="shared" si="1"/>
        <v>0.48999999999796273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15741.18</v>
      </c>
      <c r="D212" s="2">
        <f>'PR-RAS'!E216</f>
        <v>16811.52</v>
      </c>
      <c r="E212" s="2">
        <v>0</v>
      </c>
      <c r="F212" s="2">
        <v>0</v>
      </c>
      <c r="G212" s="3">
        <f t="shared" si="0"/>
        <v>10415.850420000001</v>
      </c>
      <c r="H212" s="3">
        <f t="shared" si="1"/>
        <v>0.65999999999985448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10486.69</v>
      </c>
      <c r="D213" s="2">
        <f>'PR-RAS'!E217</f>
        <v>13557.44</v>
      </c>
      <c r="E213" s="2">
        <v>0</v>
      </c>
      <c r="F213" s="2">
        <v>0</v>
      </c>
      <c r="G213" s="3">
        <f t="shared" si="0"/>
        <v>7971.5328399999999</v>
      </c>
      <c r="H213" s="3">
        <f t="shared" si="1"/>
        <v>0.75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282.39999999999998</v>
      </c>
      <c r="D215" s="2">
        <f>'PR-RAS'!E219</f>
        <v>1454.08</v>
      </c>
      <c r="E215" s="2">
        <v>0</v>
      </c>
      <c r="F215" s="2">
        <v>0</v>
      </c>
      <c r="G215" s="3">
        <f t="shared" si="0"/>
        <v>682.77983999999992</v>
      </c>
      <c r="H215" s="3">
        <f t="shared" si="1"/>
        <v>0.4799999999999045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4972.09</v>
      </c>
      <c r="D216" s="2">
        <f>'PR-RAS'!E220</f>
        <v>1800</v>
      </c>
      <c r="E216" s="2">
        <v>0</v>
      </c>
      <c r="F216" s="2">
        <v>0</v>
      </c>
      <c r="G216" s="3">
        <f t="shared" si="0"/>
        <v>1842.99935</v>
      </c>
      <c r="H216" s="3">
        <f t="shared" si="1"/>
        <v>9.0000000000145519E-2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78186.64</v>
      </c>
      <c r="D217" s="2">
        <f>'PR-RAS'!E221</f>
        <v>74432.56</v>
      </c>
      <c r="E217" s="2">
        <v>0</v>
      </c>
      <c r="F217" s="2">
        <v>0</v>
      </c>
      <c r="G217" s="3">
        <f t="shared" si="0"/>
        <v>49043.180160000004</v>
      </c>
      <c r="H217" s="3">
        <f t="shared" si="1"/>
        <v>0.80000000000291038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31249.96</v>
      </c>
      <c r="D218" s="2">
        <f>'PR-RAS'!E222</f>
        <v>32182.560000000001</v>
      </c>
      <c r="E218" s="2">
        <v>0</v>
      </c>
      <c r="F218" s="2">
        <v>0</v>
      </c>
      <c r="G218" s="3">
        <f t="shared" si="0"/>
        <v>20748.47236</v>
      </c>
      <c r="H218" s="3">
        <f t="shared" si="1"/>
        <v>0.47999999999956344</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31249.96</v>
      </c>
      <c r="D220" s="2">
        <f>'PR-RAS'!E224</f>
        <v>32182.560000000001</v>
      </c>
      <c r="E220" s="2">
        <v>0</v>
      </c>
      <c r="F220" s="2">
        <v>0</v>
      </c>
      <c r="G220" s="3">
        <f t="shared" si="0"/>
        <v>20939.702519999999</v>
      </c>
      <c r="H220" s="3">
        <f t="shared" si="1"/>
        <v>0.47999999999956344</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46936.68</v>
      </c>
      <c r="D221" s="2">
        <f>'PR-RAS'!E225</f>
        <v>42250</v>
      </c>
      <c r="E221" s="2">
        <v>0</v>
      </c>
      <c r="F221" s="2">
        <v>0</v>
      </c>
      <c r="G221" s="3">
        <f t="shared" si="0"/>
        <v>28916.069599999999</v>
      </c>
      <c r="H221" s="3">
        <f t="shared" si="1"/>
        <v>0.31999999999970896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12900</v>
      </c>
      <c r="D223" s="2">
        <f>'PR-RAS'!E227</f>
        <v>17375</v>
      </c>
      <c r="E223" s="2">
        <v>0</v>
      </c>
      <c r="F223" s="2">
        <v>0</v>
      </c>
      <c r="G223" s="3">
        <f t="shared" si="0"/>
        <v>10578.3</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34036.68</v>
      </c>
      <c r="D224" s="2">
        <f>'PR-RAS'!E228</f>
        <v>24875</v>
      </c>
      <c r="E224" s="2">
        <v>0</v>
      </c>
      <c r="F224" s="2">
        <v>0</v>
      </c>
      <c r="G224" s="3">
        <f t="shared" si="0"/>
        <v>18684.429639999998</v>
      </c>
      <c r="H224" s="3">
        <f t="shared" si="1"/>
        <v>0.31999999999970896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1260117.05</v>
      </c>
      <c r="D226" s="2">
        <f>'PR-RAS'!E230</f>
        <v>1624221.1</v>
      </c>
      <c r="E226" s="2">
        <v>0</v>
      </c>
      <c r="F226" s="2">
        <v>0</v>
      </c>
      <c r="G226" s="3">
        <f t="shared" si="0"/>
        <v>1014425.83125</v>
      </c>
      <c r="H226" s="3">
        <f t="shared" si="1"/>
        <v>0.15000000013969839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49927.5</v>
      </c>
      <c r="E227" s="2">
        <v>0</v>
      </c>
      <c r="F227" s="2">
        <v>0</v>
      </c>
      <c r="G227" s="3">
        <f t="shared" si="0"/>
        <v>22567.23</v>
      </c>
      <c r="H227" s="3">
        <f t="shared" si="1"/>
        <v>0.5</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2953.53</v>
      </c>
      <c r="E228" s="2">
        <v>0</v>
      </c>
      <c r="F228" s="2">
        <v>0</v>
      </c>
      <c r="G228" s="3">
        <f t="shared" si="0"/>
        <v>1340.9026200000001</v>
      </c>
      <c r="H228" s="3">
        <f t="shared" si="1"/>
        <v>0.46999999999979991</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46973.97</v>
      </c>
      <c r="E229" s="2">
        <v>0</v>
      </c>
      <c r="F229" s="2">
        <v>0</v>
      </c>
      <c r="G229" s="3">
        <f t="shared" si="0"/>
        <v>21420.13032</v>
      </c>
      <c r="H229" s="3">
        <f t="shared" si="1"/>
        <v>2.9999999998835847E-2</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27981.53</v>
      </c>
      <c r="D233" s="2">
        <f>'PR-RAS'!E237</f>
        <v>0</v>
      </c>
      <c r="E233" s="2">
        <v>0</v>
      </c>
      <c r="F233" s="2">
        <v>0</v>
      </c>
      <c r="G233" s="3">
        <f t="shared" si="0"/>
        <v>6491.7149600000002</v>
      </c>
      <c r="H233" s="3">
        <f t="shared" si="1"/>
        <v>0.47000000000116415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27981.53</v>
      </c>
      <c r="D235" s="2">
        <f>'PR-RAS'!E239</f>
        <v>0</v>
      </c>
      <c r="E235" s="2">
        <v>0</v>
      </c>
      <c r="F235" s="2">
        <v>0</v>
      </c>
      <c r="G235" s="3">
        <f t="shared" si="0"/>
        <v>6547.6780200000003</v>
      </c>
      <c r="H235" s="3">
        <f t="shared" si="1"/>
        <v>0.47000000000116415</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95994.98</v>
      </c>
      <c r="D242" s="2">
        <f>'PR-RAS'!E246</f>
        <v>151071.26999999999</v>
      </c>
      <c r="E242" s="2">
        <v>0</v>
      </c>
      <c r="F242" s="2">
        <v>0</v>
      </c>
      <c r="G242" s="3">
        <f t="shared" si="0"/>
        <v>95951.142319999984</v>
      </c>
      <c r="H242" s="3">
        <f t="shared" si="1"/>
        <v>0.28999999999359716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95994.98</v>
      </c>
      <c r="D243" s="2">
        <f>'PR-RAS'!E247</f>
        <v>140071.26999999999</v>
      </c>
      <c r="E243" s="2">
        <v>0</v>
      </c>
      <c r="F243" s="2">
        <v>0</v>
      </c>
      <c r="G243" s="3">
        <f t="shared" si="0"/>
        <v>91025.279839999988</v>
      </c>
      <c r="H243" s="3">
        <f t="shared" si="1"/>
        <v>0.28999999999359716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11000</v>
      </c>
      <c r="E244" s="2">
        <v>0</v>
      </c>
      <c r="F244" s="2">
        <v>0</v>
      </c>
      <c r="G244" s="3">
        <f t="shared" si="0"/>
        <v>5346</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1136140.54</v>
      </c>
      <c r="D246" s="2">
        <f>'PR-RAS'!E250</f>
        <v>1423222.33</v>
      </c>
      <c r="E246" s="2">
        <v>0</v>
      </c>
      <c r="F246" s="2">
        <v>0</v>
      </c>
      <c r="G246" s="3">
        <f t="shared" si="0"/>
        <v>975733.37400000007</v>
      </c>
      <c r="H246" s="3">
        <f t="shared" si="1"/>
        <v>0.7900000000372529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1111766.95</v>
      </c>
      <c r="D247" s="2">
        <f>'PR-RAS'!E251</f>
        <v>1389529.47</v>
      </c>
      <c r="E247" s="2">
        <v>0</v>
      </c>
      <c r="F247" s="2">
        <v>0</v>
      </c>
      <c r="G247" s="3">
        <f t="shared" si="0"/>
        <v>957143.16893999989</v>
      </c>
      <c r="H247" s="3">
        <f t="shared" si="1"/>
        <v>0.52000000001862645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12813.75</v>
      </c>
      <c r="D248" s="2">
        <f>'PR-RAS'!E252</f>
        <v>23590.75</v>
      </c>
      <c r="E248" s="2">
        <v>0</v>
      </c>
      <c r="F248" s="2">
        <v>0</v>
      </c>
      <c r="G248" s="3">
        <f t="shared" si="0"/>
        <v>14818.82675</v>
      </c>
      <c r="H248" s="3">
        <f t="shared" si="1"/>
        <v>0.5</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11559.84</v>
      </c>
      <c r="D249" s="2">
        <f>'PR-RAS'!E253</f>
        <v>10102.11</v>
      </c>
      <c r="E249" s="2">
        <v>0</v>
      </c>
      <c r="F249" s="2">
        <v>0</v>
      </c>
      <c r="G249" s="3">
        <f t="shared" si="0"/>
        <v>7877.4868800000004</v>
      </c>
      <c r="H249" s="3">
        <f t="shared" si="1"/>
        <v>0.27000000000043656</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274443.84999999998</v>
      </c>
      <c r="D258" s="2">
        <f>'PR-RAS'!E262</f>
        <v>275768.7</v>
      </c>
      <c r="E258" s="2">
        <v>0</v>
      </c>
      <c r="F258" s="2">
        <v>0</v>
      </c>
      <c r="G258" s="3">
        <f t="shared" si="0"/>
        <v>212277.18124999999</v>
      </c>
      <c r="H258" s="3">
        <f t="shared" si="1"/>
        <v>0.45000000001164153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274443.84999999998</v>
      </c>
      <c r="D265" s="2">
        <f>'PR-RAS'!E269</f>
        <v>275768.7</v>
      </c>
      <c r="E265" s="2">
        <v>0</v>
      </c>
      <c r="F265" s="2">
        <v>0</v>
      </c>
      <c r="G265" s="3">
        <f t="shared" si="0"/>
        <v>218059.05000000002</v>
      </c>
      <c r="H265" s="3">
        <f t="shared" si="1"/>
        <v>0.45000000001164153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274027.59999999998</v>
      </c>
      <c r="D266" s="2">
        <f>'PR-RAS'!E270</f>
        <v>275281.8</v>
      </c>
      <c r="E266" s="2">
        <v>0</v>
      </c>
      <c r="F266" s="2">
        <v>0</v>
      </c>
      <c r="G266" s="3">
        <f t="shared" si="0"/>
        <v>218516.66800000001</v>
      </c>
      <c r="H266" s="3">
        <f t="shared" si="1"/>
        <v>0.6000000000349246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416.25</v>
      </c>
      <c r="D267" s="2">
        <f>'PR-RAS'!E271</f>
        <v>486.9</v>
      </c>
      <c r="E267" s="2">
        <v>0</v>
      </c>
      <c r="F267" s="2">
        <v>0</v>
      </c>
      <c r="G267" s="3">
        <f t="shared" si="0"/>
        <v>369.75330000000002</v>
      </c>
      <c r="H267" s="3">
        <f t="shared" si="1"/>
        <v>0.35000000000002274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333951.88</v>
      </c>
      <c r="D269" s="2">
        <f>'PR-RAS'!E273</f>
        <v>677372.89</v>
      </c>
      <c r="E269" s="2">
        <v>0</v>
      </c>
      <c r="F269" s="2">
        <v>0</v>
      </c>
      <c r="G269" s="3">
        <f t="shared" si="0"/>
        <v>452570.97288000007</v>
      </c>
      <c r="H269" s="3">
        <f t="shared" si="1"/>
        <v>0.22999999998137355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321969.26</v>
      </c>
      <c r="D270" s="2">
        <f>'PR-RAS'!E274</f>
        <v>338979.46</v>
      </c>
      <c r="E270" s="2">
        <v>0</v>
      </c>
      <c r="F270" s="2">
        <v>0</v>
      </c>
      <c r="G270" s="3">
        <f t="shared" si="0"/>
        <v>268980.68042000005</v>
      </c>
      <c r="H270" s="3">
        <f t="shared" si="1"/>
        <v>0.72000000003026798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321969.26</v>
      </c>
      <c r="D271" s="2">
        <f>'PR-RAS'!E275</f>
        <v>338979.46</v>
      </c>
      <c r="E271" s="2">
        <v>0</v>
      </c>
      <c r="F271" s="2">
        <v>0</v>
      </c>
      <c r="G271" s="3">
        <f t="shared" si="0"/>
        <v>269980.60860000004</v>
      </c>
      <c r="H271" s="3">
        <f t="shared" si="1"/>
        <v>0.72000000003026798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26.91</v>
      </c>
      <c r="D274" s="2">
        <f>'PR-RAS'!E278</f>
        <v>11534</v>
      </c>
      <c r="E274" s="2">
        <v>0</v>
      </c>
      <c r="F274" s="2">
        <v>0</v>
      </c>
      <c r="G274" s="3">
        <f t="shared" si="0"/>
        <v>6304.9104300000008</v>
      </c>
      <c r="H274" s="3">
        <f t="shared" si="1"/>
        <v>8.9999999999999858E-2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26.91</v>
      </c>
      <c r="D275" s="2">
        <f>'PR-RAS'!E279</f>
        <v>11534</v>
      </c>
      <c r="E275" s="2">
        <v>0</v>
      </c>
      <c r="F275" s="2">
        <v>0</v>
      </c>
      <c r="G275" s="3">
        <f t="shared" ref="G275:G528" si="12">(B275/1000)*(C275*1+D275*2)</f>
        <v>6328.0053400000006</v>
      </c>
      <c r="H275" s="3">
        <f t="shared" ref="H275:H528" si="13">ABS(C275-ROUND(C275,0))+ABS(D275-ROUND(D275,0))</f>
        <v>8.9999999999999858E-2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11955.71</v>
      </c>
      <c r="D285" s="2">
        <f>'PR-RAS'!E289</f>
        <v>326859.43</v>
      </c>
      <c r="E285" s="2">
        <v>0</v>
      </c>
      <c r="F285" s="2">
        <v>0</v>
      </c>
      <c r="G285" s="3">
        <f t="shared" si="12"/>
        <v>189051.57787999997</v>
      </c>
      <c r="H285" s="3">
        <f t="shared" si="13"/>
        <v>0.7199999999938882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11955.71</v>
      </c>
      <c r="D286" s="2">
        <f>'PR-RAS'!E290</f>
        <v>326859.43</v>
      </c>
      <c r="E286" s="2">
        <v>0</v>
      </c>
      <c r="F286" s="2">
        <v>0</v>
      </c>
      <c r="G286" s="3">
        <f t="shared" si="12"/>
        <v>189717.25244999997</v>
      </c>
      <c r="H286" s="3">
        <f t="shared" si="13"/>
        <v>0.7199999999938882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4525817.7</v>
      </c>
      <c r="D295" s="2">
        <f>'PR-RAS'!E299</f>
        <v>5524358.8799999999</v>
      </c>
      <c r="E295" s="2">
        <v>0</v>
      </c>
      <c r="F295" s="2">
        <v>0</v>
      </c>
      <c r="G295" s="3">
        <f t="shared" si="12"/>
        <v>4578913.4252399998</v>
      </c>
      <c r="H295" s="3">
        <f t="shared" si="13"/>
        <v>0.41999999992549419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1370060.3100000005</v>
      </c>
      <c r="D296" s="2">
        <f>'PR-RAS'!E300</f>
        <v>1181185.96</v>
      </c>
      <c r="E296" s="2">
        <v>0</v>
      </c>
      <c r="F296" s="2">
        <v>0</v>
      </c>
      <c r="G296" s="3">
        <f t="shared" si="12"/>
        <v>1101067.5078500002</v>
      </c>
      <c r="H296" s="3">
        <f t="shared" si="13"/>
        <v>0.35000000055879354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158464.31</v>
      </c>
      <c r="D299" s="2">
        <f>'PR-RAS'!E303</f>
        <v>685547.01</v>
      </c>
      <c r="E299" s="2">
        <v>0</v>
      </c>
      <c r="F299" s="2">
        <v>0</v>
      </c>
      <c r="G299" s="3">
        <f t="shared" si="12"/>
        <v>455808.38234000001</v>
      </c>
      <c r="H299" s="3">
        <f t="shared" si="13"/>
        <v>0.32000000000698492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238303.87</v>
      </c>
      <c r="D300" s="2">
        <f>'PR-RAS'!E304</f>
        <v>303185</v>
      </c>
      <c r="E300" s="2">
        <v>0</v>
      </c>
      <c r="F300" s="2">
        <v>0</v>
      </c>
      <c r="G300" s="3">
        <f t="shared" si="12"/>
        <v>252557.48712999999</v>
      </c>
      <c r="H300" s="3">
        <f t="shared" si="13"/>
        <v>0.13000000000465661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2226.56</v>
      </c>
      <c r="D301" s="2">
        <f>'PR-RAS'!E305</f>
        <v>0</v>
      </c>
      <c r="E301" s="2">
        <v>0</v>
      </c>
      <c r="F301" s="2">
        <v>0</v>
      </c>
      <c r="G301" s="3">
        <f t="shared" si="12"/>
        <v>667.96799999999996</v>
      </c>
      <c r="H301" s="3">
        <f t="shared" si="13"/>
        <v>0.44000000000005457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72490.36</v>
      </c>
      <c r="D303" s="2">
        <f>'PR-RAS'!E308</f>
        <v>118721.03</v>
      </c>
      <c r="E303" s="2">
        <v>0</v>
      </c>
      <c r="F303" s="2">
        <v>0</v>
      </c>
      <c r="G303" s="3">
        <f t="shared" si="12"/>
        <v>93599.59083999999</v>
      </c>
      <c r="H303" s="3">
        <f t="shared" si="13"/>
        <v>0.38999999999941792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63600.59</v>
      </c>
      <c r="D304" s="2">
        <f>'PR-RAS'!E309</f>
        <v>55178.48</v>
      </c>
      <c r="E304" s="2">
        <v>0</v>
      </c>
      <c r="F304" s="2">
        <v>0</v>
      </c>
      <c r="G304" s="3">
        <f t="shared" si="12"/>
        <v>52709.137649999997</v>
      </c>
      <c r="H304" s="3">
        <f t="shared" si="13"/>
        <v>0.89000000000669388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63600.59</v>
      </c>
      <c r="D305" s="2">
        <f>'PR-RAS'!E310</f>
        <v>55178.48</v>
      </c>
      <c r="E305" s="2">
        <v>0</v>
      </c>
      <c r="F305" s="2">
        <v>0</v>
      </c>
      <c r="G305" s="3">
        <f t="shared" si="12"/>
        <v>52883.095199999996</v>
      </c>
      <c r="H305" s="3">
        <f t="shared" si="13"/>
        <v>0.89000000000669388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63600.59</v>
      </c>
      <c r="D306" s="2">
        <f>'PR-RAS'!E311</f>
        <v>55178.48</v>
      </c>
      <c r="E306" s="2">
        <v>0</v>
      </c>
      <c r="F306" s="2">
        <v>0</v>
      </c>
      <c r="G306" s="3">
        <f t="shared" si="12"/>
        <v>53057.052749999995</v>
      </c>
      <c r="H306" s="3">
        <f t="shared" si="13"/>
        <v>0.89000000000669388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8889.77</v>
      </c>
      <c r="D316" s="2">
        <f>'PR-RAS'!E321</f>
        <v>63542.55</v>
      </c>
      <c r="E316" s="2">
        <v>0</v>
      </c>
      <c r="F316" s="2">
        <v>0</v>
      </c>
      <c r="G316" s="3">
        <f t="shared" si="12"/>
        <v>42832.084049999998</v>
      </c>
      <c r="H316" s="3">
        <f t="shared" si="13"/>
        <v>0.67999999999665306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8862.86</v>
      </c>
      <c r="D317" s="2">
        <f>'PR-RAS'!E322</f>
        <v>63356.55</v>
      </c>
      <c r="E317" s="2">
        <v>0</v>
      </c>
      <c r="F317" s="2">
        <v>0</v>
      </c>
      <c r="G317" s="3">
        <f t="shared" si="12"/>
        <v>42842.00336000001</v>
      </c>
      <c r="H317" s="3">
        <f t="shared" si="13"/>
        <v>0.58999999999650754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8862.86</v>
      </c>
      <c r="D318" s="2">
        <f>'PR-RAS'!E323</f>
        <v>63356.55</v>
      </c>
      <c r="E318" s="2">
        <v>0</v>
      </c>
      <c r="F318" s="2">
        <v>0</v>
      </c>
      <c r="G318" s="3">
        <f t="shared" si="12"/>
        <v>42977.579320000004</v>
      </c>
      <c r="H318" s="3">
        <f t="shared" si="13"/>
        <v>0.58999999999650754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26.91</v>
      </c>
      <c r="D322" s="2">
        <f>'PR-RAS'!E327</f>
        <v>0</v>
      </c>
      <c r="E322" s="2">
        <v>0</v>
      </c>
      <c r="F322" s="2">
        <v>0</v>
      </c>
      <c r="G322" s="3">
        <f t="shared" si="12"/>
        <v>8.6381100000000011</v>
      </c>
      <c r="H322" s="3">
        <f t="shared" si="13"/>
        <v>8.9999999999999858E-2</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26.91</v>
      </c>
      <c r="D329" s="2">
        <f>'PR-RAS'!E334</f>
        <v>0</v>
      </c>
      <c r="E329" s="2">
        <v>0</v>
      </c>
      <c r="F329" s="2">
        <v>0</v>
      </c>
      <c r="G329" s="3">
        <f t="shared" si="12"/>
        <v>8.8264800000000001</v>
      </c>
      <c r="H329" s="3">
        <f t="shared" si="13"/>
        <v>8.9999999999999858E-2</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186</v>
      </c>
      <c r="E341" s="2">
        <v>0</v>
      </c>
      <c r="F341" s="2">
        <v>0</v>
      </c>
      <c r="G341" s="3">
        <f t="shared" si="12"/>
        <v>126.48</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186</v>
      </c>
      <c r="E342" s="2">
        <v>0</v>
      </c>
      <c r="F342" s="2">
        <v>0</v>
      </c>
      <c r="G342" s="3">
        <f t="shared" si="12"/>
        <v>126.852</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2181071.08</v>
      </c>
      <c r="D355" s="2">
        <f>'PR-RAS'!E360</f>
        <v>1454888.8800000001</v>
      </c>
      <c r="E355" s="2">
        <v>0</v>
      </c>
      <c r="F355" s="2">
        <v>0</v>
      </c>
      <c r="G355" s="3">
        <f t="shared" si="12"/>
        <v>1802160.4893599998</v>
      </c>
      <c r="H355" s="3">
        <f t="shared" si="13"/>
        <v>0.19999999995343387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22309.38</v>
      </c>
      <c r="D356" s="2">
        <f>'PR-RAS'!E361</f>
        <v>6855.01</v>
      </c>
      <c r="E356" s="2">
        <v>0</v>
      </c>
      <c r="F356" s="2">
        <v>0</v>
      </c>
      <c r="G356" s="3">
        <f t="shared" si="12"/>
        <v>12786.887000000001</v>
      </c>
      <c r="H356" s="3">
        <f t="shared" si="13"/>
        <v>0.39000000000123691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19304.560000000001</v>
      </c>
      <c r="D357" s="2">
        <f>'PR-RAS'!E362</f>
        <v>3990</v>
      </c>
      <c r="E357" s="2">
        <v>0</v>
      </c>
      <c r="F357" s="2">
        <v>0</v>
      </c>
      <c r="G357" s="3">
        <f t="shared" si="12"/>
        <v>9713.3033599999999</v>
      </c>
      <c r="H357" s="3">
        <f t="shared" si="13"/>
        <v>0.43999999999869033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19304.560000000001</v>
      </c>
      <c r="D358" s="2">
        <f>'PR-RAS'!E363</f>
        <v>3990</v>
      </c>
      <c r="E358" s="2">
        <v>0</v>
      </c>
      <c r="F358" s="2">
        <v>0</v>
      </c>
      <c r="G358" s="3">
        <f t="shared" si="12"/>
        <v>9740.5879199999999</v>
      </c>
      <c r="H358" s="3">
        <f t="shared" si="13"/>
        <v>0.43999999999869033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3004.82</v>
      </c>
      <c r="D361" s="2">
        <f>'PR-RAS'!E366</f>
        <v>2865.01</v>
      </c>
      <c r="E361" s="2">
        <v>0</v>
      </c>
      <c r="F361" s="2">
        <v>0</v>
      </c>
      <c r="G361" s="3">
        <f t="shared" si="12"/>
        <v>3144.5423999999998</v>
      </c>
      <c r="H361" s="3">
        <f t="shared" si="13"/>
        <v>0.19000000000005457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3004.82</v>
      </c>
      <c r="D364" s="2">
        <f>'PR-RAS'!E369</f>
        <v>2865.01</v>
      </c>
      <c r="E364" s="2">
        <v>0</v>
      </c>
      <c r="F364" s="2">
        <v>0</v>
      </c>
      <c r="G364" s="3">
        <f t="shared" si="12"/>
        <v>3170.74692</v>
      </c>
      <c r="H364" s="3">
        <f t="shared" si="13"/>
        <v>0.19000000000005457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2093158.56</v>
      </c>
      <c r="D368" s="2">
        <f>'PR-RAS'!E373</f>
        <v>1350840.12</v>
      </c>
      <c r="E368" s="2">
        <v>0</v>
      </c>
      <c r="F368" s="2">
        <v>0</v>
      </c>
      <c r="G368" s="3">
        <f t="shared" si="12"/>
        <v>1759705.8396000003</v>
      </c>
      <c r="H368" s="3">
        <f t="shared" si="13"/>
        <v>0.56000000005587935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1728316.62</v>
      </c>
      <c r="D369" s="2">
        <f>'PR-RAS'!E374</f>
        <v>1065753.75</v>
      </c>
      <c r="E369" s="2">
        <v>0</v>
      </c>
      <c r="F369" s="2">
        <v>0</v>
      </c>
      <c r="G369" s="3">
        <f t="shared" si="12"/>
        <v>1420415.2761600001</v>
      </c>
      <c r="H369" s="3">
        <f t="shared" si="13"/>
        <v>0.62999999988824129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1216437.08</v>
      </c>
      <c r="D371" s="2">
        <f>'PR-RAS'!E376</f>
        <v>561671.12</v>
      </c>
      <c r="E371" s="2">
        <v>0</v>
      </c>
      <c r="F371" s="2">
        <v>0</v>
      </c>
      <c r="G371" s="3">
        <f t="shared" si="12"/>
        <v>865718.34840000013</v>
      </c>
      <c r="H371" s="3">
        <f t="shared" si="13"/>
        <v>0.20000000006984919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361631.53</v>
      </c>
      <c r="D372" s="2">
        <f>'PR-RAS'!E377</f>
        <v>415019.89</v>
      </c>
      <c r="E372" s="2">
        <v>0</v>
      </c>
      <c r="F372" s="2">
        <v>0</v>
      </c>
      <c r="G372" s="3">
        <f t="shared" si="12"/>
        <v>442110.05601</v>
      </c>
      <c r="H372" s="3">
        <f t="shared" si="13"/>
        <v>0.57999999995809048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150248.01</v>
      </c>
      <c r="D373" s="2">
        <f>'PR-RAS'!E378</f>
        <v>89062.74</v>
      </c>
      <c r="E373" s="2">
        <v>0</v>
      </c>
      <c r="F373" s="2">
        <v>0</v>
      </c>
      <c r="G373" s="3">
        <f t="shared" si="12"/>
        <v>122154.93828</v>
      </c>
      <c r="H373" s="3">
        <f t="shared" si="13"/>
        <v>0.27000000000407454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286730.21999999997</v>
      </c>
      <c r="D374" s="2">
        <f>'PR-RAS'!E379</f>
        <v>285086.37</v>
      </c>
      <c r="E374" s="2">
        <v>0</v>
      </c>
      <c r="F374" s="2">
        <v>0</v>
      </c>
      <c r="G374" s="3">
        <f t="shared" si="12"/>
        <v>319624.80407999997</v>
      </c>
      <c r="H374" s="3">
        <f t="shared" si="13"/>
        <v>0.58999999996740371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7760.91</v>
      </c>
      <c r="D375" s="2">
        <f>'PR-RAS'!E380</f>
        <v>4227.63</v>
      </c>
      <c r="E375" s="2">
        <v>0</v>
      </c>
      <c r="F375" s="2">
        <v>0</v>
      </c>
      <c r="G375" s="3">
        <f t="shared" si="12"/>
        <v>6064.8475799999997</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790.78</v>
      </c>
      <c r="E376" s="2">
        <v>0</v>
      </c>
      <c r="F376" s="2">
        <v>0</v>
      </c>
      <c r="G376" s="3">
        <f t="shared" si="12"/>
        <v>593.08500000000004</v>
      </c>
      <c r="H376" s="3">
        <f t="shared" si="13"/>
        <v>0.22000000000002728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278969.31</v>
      </c>
      <c r="D381" s="2">
        <f>'PR-RAS'!E386</f>
        <v>280067.96000000002</v>
      </c>
      <c r="E381" s="2">
        <v>0</v>
      </c>
      <c r="F381" s="2">
        <v>0</v>
      </c>
      <c r="G381" s="3">
        <f t="shared" si="12"/>
        <v>318859.98739999998</v>
      </c>
      <c r="H381" s="3">
        <f t="shared" si="13"/>
        <v>0.34999999997671694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78111.72</v>
      </c>
      <c r="D383" s="2">
        <f>'PR-RAS'!E388</f>
        <v>0</v>
      </c>
      <c r="E383" s="2">
        <v>0</v>
      </c>
      <c r="F383" s="2">
        <v>0</v>
      </c>
      <c r="G383" s="3">
        <f t="shared" si="12"/>
        <v>29838.677040000002</v>
      </c>
      <c r="H383" s="3">
        <f t="shared" si="13"/>
        <v>0.27999999999883585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78111.72</v>
      </c>
      <c r="D384" s="2">
        <f>'PR-RAS'!E389</f>
        <v>0</v>
      </c>
      <c r="E384" s="2">
        <v>0</v>
      </c>
      <c r="F384" s="2">
        <v>0</v>
      </c>
      <c r="G384" s="3">
        <f t="shared" si="12"/>
        <v>29916.788759999999</v>
      </c>
      <c r="H384" s="3">
        <f t="shared" si="13"/>
        <v>0.27999999999883585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65603.14</v>
      </c>
      <c r="D407" s="2">
        <f>'PR-RAS'!E412</f>
        <v>97193.75</v>
      </c>
      <c r="E407" s="2">
        <v>0</v>
      </c>
      <c r="F407" s="2">
        <v>0</v>
      </c>
      <c r="G407" s="3">
        <f t="shared" si="12"/>
        <v>105556.19984000002</v>
      </c>
      <c r="H407" s="3">
        <f t="shared" si="13"/>
        <v>0.38999999999941792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65603.14</v>
      </c>
      <c r="D411" s="2">
        <f>'PR-RAS'!E416</f>
        <v>97193.75</v>
      </c>
      <c r="E411" s="2">
        <v>0</v>
      </c>
      <c r="F411" s="2">
        <v>0</v>
      </c>
      <c r="G411" s="3">
        <f t="shared" si="12"/>
        <v>106596.1624</v>
      </c>
      <c r="H411" s="3">
        <f t="shared" si="13"/>
        <v>0.38999999999941792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2108580.7200000002</v>
      </c>
      <c r="D413" s="2">
        <f>'PR-RAS'!E418</f>
        <v>1336167.8500000001</v>
      </c>
      <c r="E413" s="2">
        <v>0</v>
      </c>
      <c r="F413" s="2">
        <v>0</v>
      </c>
      <c r="G413" s="3">
        <f t="shared" si="12"/>
        <v>1969737.5650399998</v>
      </c>
      <c r="H413" s="3">
        <f t="shared" si="13"/>
        <v>0.42999999970197678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129062.24</v>
      </c>
      <c r="D414" s="2">
        <f>'PR-RAS'!E419</f>
        <v>0</v>
      </c>
      <c r="E414" s="2">
        <v>0</v>
      </c>
      <c r="F414" s="2">
        <v>0</v>
      </c>
      <c r="G414" s="3">
        <f t="shared" si="12"/>
        <v>53302.705119999999</v>
      </c>
      <c r="H414" s="3">
        <f t="shared" si="13"/>
        <v>0.24000000000523869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338362.91</v>
      </c>
      <c r="E415" s="2">
        <v>0</v>
      </c>
      <c r="F415" s="2">
        <v>0</v>
      </c>
      <c r="G415" s="3">
        <f t="shared" si="12"/>
        <v>280164.48947999999</v>
      </c>
      <c r="H415" s="3">
        <f t="shared" si="13"/>
        <v>9.0000000025611371E-2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62019.66</v>
      </c>
      <c r="D416" s="2">
        <f>'PR-RAS'!E421</f>
        <v>18013.439999999999</v>
      </c>
      <c r="E416" s="2">
        <v>0</v>
      </c>
      <c r="F416" s="2">
        <v>0</v>
      </c>
      <c r="G416" s="3">
        <f t="shared" si="12"/>
        <v>40689.314100000003</v>
      </c>
      <c r="H416" s="3">
        <f t="shared" si="13"/>
        <v>0.77999999999519787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5968368.370000001</v>
      </c>
      <c r="D417" s="2">
        <f>'PR-RAS'!E422</f>
        <v>6824265.8700000001</v>
      </c>
      <c r="E417" s="2">
        <v>0</v>
      </c>
      <c r="F417" s="2">
        <v>0</v>
      </c>
      <c r="G417" s="3">
        <f t="shared" si="12"/>
        <v>8160630.4457599996</v>
      </c>
      <c r="H417" s="3">
        <f t="shared" si="13"/>
        <v>0.50000000093132257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6706888.7800000003</v>
      </c>
      <c r="D418" s="2">
        <f>'PR-RAS'!E423</f>
        <v>6979247.7599999998</v>
      </c>
      <c r="E418" s="2">
        <v>0</v>
      </c>
      <c r="F418" s="2">
        <v>0</v>
      </c>
      <c r="G418" s="3">
        <f t="shared" si="12"/>
        <v>8617465.2531000003</v>
      </c>
      <c r="H418" s="3">
        <f t="shared" si="13"/>
        <v>0.4599999999627471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738520.40999999922</v>
      </c>
      <c r="D420" s="2">
        <f>'PR-RAS'!E425</f>
        <v>154981.88999999966</v>
      </c>
      <c r="E420" s="2">
        <v>0</v>
      </c>
      <c r="F420" s="2">
        <v>0</v>
      </c>
      <c r="G420" s="3">
        <f t="shared" si="12"/>
        <v>439314.87560999935</v>
      </c>
      <c r="H420" s="3">
        <f t="shared" si="13"/>
        <v>0.51999999955296516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29402.069999999992</v>
      </c>
      <c r="D422" s="2">
        <f>'PR-RAS'!E427</f>
        <v>1023909.9199999999</v>
      </c>
      <c r="E422" s="2">
        <v>0</v>
      </c>
      <c r="F422" s="2">
        <v>0</v>
      </c>
      <c r="G422" s="3">
        <f t="shared" si="12"/>
        <v>874510.42410999991</v>
      </c>
      <c r="H422" s="3">
        <f t="shared" si="13"/>
        <v>0.15000000006693881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300323.53000000003</v>
      </c>
      <c r="D423" s="2">
        <f>'PR-RAS'!E428</f>
        <v>321198.44</v>
      </c>
      <c r="E423" s="2">
        <v>0</v>
      </c>
      <c r="F423" s="2">
        <v>0</v>
      </c>
      <c r="G423" s="3">
        <f t="shared" si="12"/>
        <v>397828.01302000001</v>
      </c>
      <c r="H423" s="3">
        <f t="shared" si="13"/>
        <v>0.90999999997438863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2500</v>
      </c>
      <c r="D424" s="2">
        <f>'PR-RAS'!E430</f>
        <v>928750.94</v>
      </c>
      <c r="E424" s="2">
        <v>0</v>
      </c>
      <c r="F424" s="2">
        <v>0</v>
      </c>
      <c r="G424" s="3">
        <f t="shared" si="12"/>
        <v>786780.79523999989</v>
      </c>
      <c r="H424" s="3">
        <f t="shared" si="13"/>
        <v>6.0000000055879354E-2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2500</v>
      </c>
      <c r="D425" s="2">
        <f>'PR-RAS'!E431</f>
        <v>0</v>
      </c>
      <c r="E425" s="2">
        <v>0</v>
      </c>
      <c r="F425" s="2">
        <v>0</v>
      </c>
      <c r="G425" s="3">
        <f t="shared" si="12"/>
        <v>1060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2500</v>
      </c>
      <c r="D446" s="2">
        <f>'PR-RAS'!E452</f>
        <v>0</v>
      </c>
      <c r="E446" s="2">
        <v>0</v>
      </c>
      <c r="F446" s="2">
        <v>0</v>
      </c>
      <c r="G446" s="3">
        <f t="shared" si="12"/>
        <v>1112.5</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2500</v>
      </c>
      <c r="D447" s="2">
        <f>'PR-RAS'!E453</f>
        <v>0</v>
      </c>
      <c r="E447" s="2">
        <v>0</v>
      </c>
      <c r="F447" s="2">
        <v>0</v>
      </c>
      <c r="G447" s="3">
        <f t="shared" si="12"/>
        <v>1115</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928750.94</v>
      </c>
      <c r="E485" s="2">
        <v>0</v>
      </c>
      <c r="F485" s="2">
        <v>0</v>
      </c>
      <c r="G485" s="3">
        <f t="shared" si="12"/>
        <v>899030.90991999989</v>
      </c>
      <c r="H485" s="3">
        <f t="shared" si="13"/>
        <v>6.0000000055879354E-2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928750.94</v>
      </c>
      <c r="E496" s="2">
        <v>0</v>
      </c>
      <c r="F496" s="2">
        <v>0</v>
      </c>
      <c r="G496" s="3">
        <f t="shared" si="12"/>
        <v>919463.43059999996</v>
      </c>
      <c r="H496" s="3">
        <f t="shared" si="13"/>
        <v>6.0000000055879354E-2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928750.94</v>
      </c>
      <c r="E497" s="2">
        <v>0</v>
      </c>
      <c r="F497" s="2">
        <v>0</v>
      </c>
      <c r="G497" s="3">
        <f t="shared" si="12"/>
        <v>921320.93247999996</v>
      </c>
      <c r="H497" s="3">
        <f t="shared" si="13"/>
        <v>6.0000000055879354E-2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258487.44</v>
      </c>
      <c r="D529" s="2">
        <f>'PR-RAS'!E535</f>
        <v>258487.44</v>
      </c>
      <c r="E529" s="2">
        <v>0</v>
      </c>
      <c r="F529" s="2">
        <v>0</v>
      </c>
      <c r="G529" s="3">
        <f t="shared" ref="G529:G836" si="14">(B529/1000)*(C529*1+D529*2)</f>
        <v>409444.10496000003</v>
      </c>
      <c r="H529" s="3">
        <f t="shared" ref="H529:H836" si="15">ABS(C529-ROUND(C529,0))+ABS(D529-ROUND(D529,0))</f>
        <v>0.88000000000465661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258487.44</v>
      </c>
      <c r="D591" s="2">
        <f>'PR-RAS'!E597</f>
        <v>258487.44</v>
      </c>
      <c r="E591" s="2">
        <v>0</v>
      </c>
      <c r="F591" s="2">
        <v>0</v>
      </c>
      <c r="G591" s="3">
        <f t="shared" si="14"/>
        <v>457522.76880000002</v>
      </c>
      <c r="H591" s="3">
        <f t="shared" si="15"/>
        <v>0.88000000000465661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258487.44</v>
      </c>
      <c r="D603" s="2">
        <f>'PR-RAS'!E609</f>
        <v>258487.44</v>
      </c>
      <c r="E603" s="2">
        <v>0</v>
      </c>
      <c r="F603" s="2">
        <v>0</v>
      </c>
      <c r="G603" s="3">
        <f t="shared" si="14"/>
        <v>466828.31664000003</v>
      </c>
      <c r="H603" s="3">
        <f t="shared" si="15"/>
        <v>0.88000000000465661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258487.44</v>
      </c>
      <c r="D604" s="2">
        <f>'PR-RAS'!E610</f>
        <v>258487.44</v>
      </c>
      <c r="E604" s="2">
        <v>0</v>
      </c>
      <c r="F604" s="2">
        <v>0</v>
      </c>
      <c r="G604" s="3">
        <f t="shared" si="14"/>
        <v>467603.77896000003</v>
      </c>
      <c r="H604" s="3">
        <f t="shared" si="15"/>
        <v>0.88000000000465661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670263.5</v>
      </c>
      <c r="E633" s="2">
        <v>0</v>
      </c>
      <c r="F633" s="2">
        <v>0</v>
      </c>
      <c r="G633" s="3">
        <f t="shared" si="14"/>
        <v>847213.06400000001</v>
      </c>
      <c r="H633" s="3">
        <f t="shared" si="15"/>
        <v>0.5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255987.44</v>
      </c>
      <c r="D634" s="2">
        <f>'PR-RAS'!E640</f>
        <v>0</v>
      </c>
      <c r="E634" s="2">
        <v>0</v>
      </c>
      <c r="F634" s="2">
        <v>0</v>
      </c>
      <c r="G634" s="3">
        <f t="shared" si="14"/>
        <v>162040.04952</v>
      </c>
      <c r="H634" s="3">
        <f t="shared" si="15"/>
        <v>0.44000000000232831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5970868.370000001</v>
      </c>
      <c r="D637" s="2">
        <f>'PR-RAS'!E643</f>
        <v>7753016.8100000005</v>
      </c>
      <c r="E637" s="2">
        <v>0</v>
      </c>
      <c r="F637" s="2">
        <v>0</v>
      </c>
      <c r="G637" s="3">
        <f t="shared" si="14"/>
        <v>13659309.665640002</v>
      </c>
      <c r="H637" s="3">
        <f t="shared" si="15"/>
        <v>0.56000000052154064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6965376.2200000007</v>
      </c>
      <c r="D638" s="2">
        <f>'PR-RAS'!E644</f>
        <v>7237735.2000000002</v>
      </c>
      <c r="E638" s="2">
        <v>0</v>
      </c>
      <c r="F638" s="2">
        <v>0</v>
      </c>
      <c r="G638" s="3">
        <f t="shared" si="14"/>
        <v>13657819.296940001</v>
      </c>
      <c r="H638" s="3">
        <f t="shared" si="15"/>
        <v>0.42000000085681677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515281.61000000034</v>
      </c>
      <c r="E639" s="2">
        <v>0</v>
      </c>
      <c r="F639" s="2">
        <v>0</v>
      </c>
      <c r="G639" s="3">
        <f t="shared" si="14"/>
        <v>657499.33436000044</v>
      </c>
      <c r="H639" s="3">
        <f t="shared" si="15"/>
        <v>0.38999999966472387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994507.84999999963</v>
      </c>
      <c r="D640" s="2">
        <f>'PR-RAS'!E646</f>
        <v>0</v>
      </c>
      <c r="E640" s="2">
        <v>0</v>
      </c>
      <c r="F640" s="2">
        <v>0</v>
      </c>
      <c r="G640" s="3">
        <f t="shared" si="14"/>
        <v>635490.51614999981</v>
      </c>
      <c r="H640" s="3">
        <f t="shared" si="15"/>
        <v>0.15000000037252903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29402.069999999992</v>
      </c>
      <c r="D642" s="2">
        <f>'PR-RAS'!E648</f>
        <v>1023909.9199999999</v>
      </c>
      <c r="E642" s="2">
        <v>0</v>
      </c>
      <c r="F642" s="2">
        <v>0</v>
      </c>
      <c r="G642" s="3">
        <f t="shared" si="14"/>
        <v>1331499.24431</v>
      </c>
      <c r="H642" s="3">
        <f t="shared" si="15"/>
        <v>0.15000000006693881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1023909.9199999996</v>
      </c>
      <c r="D644" s="2">
        <f>'PR-RAS'!E650</f>
        <v>508628.30999999959</v>
      </c>
      <c r="E644" s="2">
        <v>0</v>
      </c>
      <c r="F644" s="2">
        <v>0</v>
      </c>
      <c r="G644" s="3">
        <f t="shared" si="14"/>
        <v>1312470.0852199991</v>
      </c>
      <c r="H644" s="3">
        <f t="shared" si="15"/>
        <v>0.39000000001396984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455441.73</v>
      </c>
      <c r="D646" s="2">
        <f>'PR-RAS'!E653</f>
        <v>125609.53</v>
      </c>
      <c r="E646" s="2">
        <v>0</v>
      </c>
      <c r="F646" s="2">
        <v>0</v>
      </c>
      <c r="G646" s="3">
        <f t="shared" si="14"/>
        <v>455796.20955000003</v>
      </c>
      <c r="H646" s="3">
        <f t="shared" si="15"/>
        <v>0.7400000000197906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6150072.9699999997</v>
      </c>
      <c r="D647" s="2">
        <f>'PR-RAS'!E654</f>
        <v>7082180.5899999999</v>
      </c>
      <c r="E647" s="2">
        <v>0</v>
      </c>
      <c r="F647" s="2">
        <v>0</v>
      </c>
      <c r="G647" s="3">
        <f t="shared" si="14"/>
        <v>13123124.460899999</v>
      </c>
      <c r="H647" s="3">
        <f t="shared" si="15"/>
        <v>0.44000000040978193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6479905.1699999999</v>
      </c>
      <c r="D648" s="2">
        <f>'PR-RAS'!E655</f>
        <v>6812863.7000000002</v>
      </c>
      <c r="E648" s="2">
        <v>0</v>
      </c>
      <c r="F648" s="2">
        <v>0</v>
      </c>
      <c r="G648" s="3">
        <f t="shared" si="14"/>
        <v>13008344.27279</v>
      </c>
      <c r="H648" s="3">
        <f t="shared" si="15"/>
        <v>0.46999999973922968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125609.52999999933</v>
      </c>
      <c r="D649" s="2">
        <f>'PR-RAS'!E656</f>
        <v>394926.41999999993</v>
      </c>
      <c r="E649" s="2">
        <v>0</v>
      </c>
      <c r="F649" s="2">
        <v>0</v>
      </c>
      <c r="G649" s="3">
        <f t="shared" si="14"/>
        <v>593219.61575999949</v>
      </c>
      <c r="H649" s="3">
        <f t="shared" si="15"/>
        <v>0.89000000059604645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20</v>
      </c>
      <c r="E650" s="2">
        <v>0</v>
      </c>
      <c r="F650" s="2">
        <v>0</v>
      </c>
      <c r="G650" s="3">
        <f t="shared" si="14"/>
        <v>38.94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20</v>
      </c>
      <c r="D652" s="2">
        <f>'PR-RAS'!E659</f>
        <v>20</v>
      </c>
      <c r="E652" s="2">
        <v>0</v>
      </c>
      <c r="F652" s="2">
        <v>0</v>
      </c>
      <c r="G652" s="3">
        <f t="shared" si="14"/>
        <v>39.06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34888.6</v>
      </c>
      <c r="D654" s="2">
        <f>'PR-RAS'!E661</f>
        <v>41138.480000000003</v>
      </c>
      <c r="E654" s="2">
        <v>0</v>
      </c>
      <c r="F654" s="2">
        <v>0</v>
      </c>
      <c r="G654" s="3">
        <f t="shared" si="14"/>
        <v>76509.110679999998</v>
      </c>
      <c r="H654" s="3">
        <f t="shared" si="15"/>
        <v>0.88000000000465661</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1.1100000000000001</v>
      </c>
      <c r="D655" s="2">
        <f>'PR-RAS'!E662</f>
        <v>0</v>
      </c>
      <c r="E655" s="2">
        <v>0</v>
      </c>
      <c r="F655" s="2">
        <v>0</v>
      </c>
      <c r="G655" s="3">
        <f t="shared" si="14"/>
        <v>0.72594000000000014</v>
      </c>
      <c r="H655" s="3">
        <f t="shared" si="15"/>
        <v>0.1100000000000001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22210.639999999999</v>
      </c>
      <c r="E656" s="2">
        <v>0</v>
      </c>
      <c r="F656" s="2">
        <v>0</v>
      </c>
      <c r="G656" s="3">
        <f t="shared" ref="G656:G657" si="16">(B656/1000)*(C656*1+D656*2)</f>
        <v>29095.938399999999</v>
      </c>
      <c r="H656" s="3">
        <f t="shared" ref="H656:H657" si="17">ABS(C656-ROUND(C656,0))+ABS(D656-ROUND(D656,0))</f>
        <v>0.36000000000058208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182527.71</v>
      </c>
      <c r="D657" s="2">
        <f>'PR-RAS'!E664</f>
        <v>223637.3</v>
      </c>
      <c r="E657" s="2">
        <v>0</v>
      </c>
      <c r="F657" s="2">
        <v>0</v>
      </c>
      <c r="G657" s="3">
        <f t="shared" si="16"/>
        <v>413150.31535999995</v>
      </c>
      <c r="H657" s="3">
        <f t="shared" si="17"/>
        <v>0.58999999999650754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140.86000000000001</v>
      </c>
      <c r="D660" s="2">
        <f>'PR-RAS'!E667</f>
        <v>0</v>
      </c>
      <c r="E660" s="2">
        <v>0</v>
      </c>
      <c r="F660" s="2">
        <v>0</v>
      </c>
      <c r="G660" s="3">
        <f t="shared" si="14"/>
        <v>92.826740000000015</v>
      </c>
      <c r="H660" s="3">
        <f t="shared" si="15"/>
        <v>0.13999999999998636</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382785.18</v>
      </c>
      <c r="D662" s="2">
        <f>'PR-RAS'!E669</f>
        <v>111228</v>
      </c>
      <c r="E662" s="2">
        <v>0</v>
      </c>
      <c r="F662" s="2">
        <v>0</v>
      </c>
      <c r="G662" s="3">
        <f t="shared" si="14"/>
        <v>400064.41997999995</v>
      </c>
      <c r="H662" s="3">
        <f t="shared" si="15"/>
        <v>0.17999999999301508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80645.36</v>
      </c>
      <c r="D663" s="2">
        <f>'PR-RAS'!E670</f>
        <v>102285.35</v>
      </c>
      <c r="E663" s="2">
        <v>0</v>
      </c>
      <c r="F663" s="2">
        <v>0</v>
      </c>
      <c r="G663" s="3">
        <f t="shared" si="14"/>
        <v>188813.03172</v>
      </c>
      <c r="H663" s="3">
        <f t="shared" si="15"/>
        <v>0.71000000000640284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70158.259999999995</v>
      </c>
      <c r="D666" s="2">
        <f>'PR-RAS'!E673</f>
        <v>435819.97</v>
      </c>
      <c r="E666" s="2">
        <v>0</v>
      </c>
      <c r="F666" s="2">
        <v>0</v>
      </c>
      <c r="G666" s="3">
        <f t="shared" si="14"/>
        <v>626295.80299999996</v>
      </c>
      <c r="H666" s="3">
        <f t="shared" si="15"/>
        <v>0.29000000002270099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187124.47</v>
      </c>
      <c r="D667" s="2">
        <f>'PR-RAS'!E674</f>
        <v>156824.47</v>
      </c>
      <c r="E667" s="2">
        <v>0</v>
      </c>
      <c r="F667" s="2">
        <v>0</v>
      </c>
      <c r="G667" s="3">
        <f t="shared" si="14"/>
        <v>333515.09106000006</v>
      </c>
      <c r="H667" s="3">
        <f t="shared" si="15"/>
        <v>0.94000000000232831</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9234.08</v>
      </c>
      <c r="D670" s="2">
        <f>'PR-RAS'!E677</f>
        <v>10585.73</v>
      </c>
      <c r="E670" s="2">
        <v>0</v>
      </c>
      <c r="F670" s="2">
        <v>0</v>
      </c>
      <c r="G670" s="3">
        <f t="shared" si="14"/>
        <v>20341.306260000001</v>
      </c>
      <c r="H670" s="3">
        <f t="shared" si="15"/>
        <v>0.3500000000003638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71203.210000000006</v>
      </c>
      <c r="E671" s="2">
        <v>0</v>
      </c>
      <c r="F671" s="2">
        <v>0</v>
      </c>
      <c r="G671" s="3">
        <f t="shared" si="14"/>
        <v>95412.301400000011</v>
      </c>
      <c r="H671" s="3">
        <f t="shared" si="15"/>
        <v>0.21000000000640284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69169.09</v>
      </c>
      <c r="D674" s="2">
        <f>'PR-RAS'!E681</f>
        <v>66361.399999999994</v>
      </c>
      <c r="E674" s="2">
        <v>0</v>
      </c>
      <c r="F674" s="2">
        <v>0</v>
      </c>
      <c r="G674" s="3">
        <f t="shared" si="14"/>
        <v>135873.24197</v>
      </c>
      <c r="H674" s="3">
        <f t="shared" si="15"/>
        <v>0.48999999999068677</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220114.37</v>
      </c>
      <c r="D699" s="2">
        <f>'PR-RAS'!E706</f>
        <v>23564.77</v>
      </c>
      <c r="E699" s="2">
        <v>0</v>
      </c>
      <c r="F699" s="2">
        <v>0</v>
      </c>
      <c r="G699" s="3">
        <f t="shared" si="14"/>
        <v>186536.24917999998</v>
      </c>
      <c r="H699" s="3">
        <f t="shared" si="15"/>
        <v>0.59999999999490683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24.3</v>
      </c>
      <c r="D704" s="2">
        <f>'PR-RAS'!E711</f>
        <v>111.3</v>
      </c>
      <c r="E704" s="2">
        <v>0</v>
      </c>
      <c r="F704" s="2">
        <v>0</v>
      </c>
      <c r="G704" s="3">
        <f t="shared" ref="G704:G707" si="20">(B704/1000)*(C704*1+D704*2)</f>
        <v>173.57069999999999</v>
      </c>
      <c r="H704" s="3">
        <f t="shared" ref="H704:H707" si="21">ABS(C704-ROUND(C704,0))+ABS(D704-ROUND(D704,0))</f>
        <v>0.59999999999999787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52.65</v>
      </c>
      <c r="D705" s="2">
        <f>'PR-RAS'!E712</f>
        <v>70.61</v>
      </c>
      <c r="E705" s="2">
        <v>0</v>
      </c>
      <c r="F705" s="2">
        <v>0</v>
      </c>
      <c r="G705" s="3">
        <f t="shared" si="20"/>
        <v>136.48447999999999</v>
      </c>
      <c r="H705" s="3">
        <f t="shared" si="21"/>
        <v>0.74000000000000199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6953.21</v>
      </c>
      <c r="D715" s="2">
        <f>'PR-RAS'!E722</f>
        <v>7398.52</v>
      </c>
      <c r="E715" s="2">
        <v>0</v>
      </c>
      <c r="F715" s="2">
        <v>0</v>
      </c>
      <c r="G715" s="3">
        <f t="shared" ref="G715:G716" si="22">(B715/1000)*(C715*1+D715*2)</f>
        <v>15529.6785</v>
      </c>
      <c r="H715" s="3">
        <f t="shared" ref="H715:H716" si="23">ABS(C715-ROUND(C715,0))+ABS(D715-ROUND(D715,0))</f>
        <v>0.68999999999959982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10908.3</v>
      </c>
      <c r="D726" s="2">
        <f>'PR-RAS'!E733</f>
        <v>4490.3900000000003</v>
      </c>
      <c r="E726" s="2">
        <v>0</v>
      </c>
      <c r="F726" s="2">
        <v>0</v>
      </c>
      <c r="G726" s="3">
        <f t="shared" si="14"/>
        <v>14419.583000000001</v>
      </c>
      <c r="H726" s="3">
        <f t="shared" si="15"/>
        <v>0.68999999999959982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17570.5</v>
      </c>
      <c r="D727" s="2">
        <f>'PR-RAS'!E734</f>
        <v>14517.02</v>
      </c>
      <c r="E727" s="2">
        <v>0</v>
      </c>
      <c r="F727" s="2">
        <v>0</v>
      </c>
      <c r="G727" s="3">
        <f t="shared" si="14"/>
        <v>33834.89604</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85</v>
      </c>
      <c r="D729" s="2">
        <f>'PR-RAS'!E736</f>
        <v>362.6</v>
      </c>
      <c r="E729" s="2">
        <v>0</v>
      </c>
      <c r="F729" s="2">
        <v>0</v>
      </c>
      <c r="G729" s="3">
        <f t="shared" si="14"/>
        <v>589.82560000000001</v>
      </c>
      <c r="H729" s="3">
        <f t="shared" si="15"/>
        <v>0.39999999999997726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34713.040000000001</v>
      </c>
      <c r="D730" s="2">
        <f>'PR-RAS'!E737</f>
        <v>34040.43</v>
      </c>
      <c r="E730" s="2">
        <v>0</v>
      </c>
      <c r="F730" s="2">
        <v>0</v>
      </c>
      <c r="G730" s="3">
        <f t="shared" si="14"/>
        <v>74936.753099999987</v>
      </c>
      <c r="H730" s="3">
        <f t="shared" si="15"/>
        <v>0.47000000000116415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2388.86</v>
      </c>
      <c r="D731" s="2">
        <f>'PR-RAS'!E738</f>
        <v>7773.11</v>
      </c>
      <c r="E731" s="2">
        <v>0</v>
      </c>
      <c r="F731" s="2">
        <v>0</v>
      </c>
      <c r="G731" s="3">
        <f t="shared" si="14"/>
        <v>13092.608399999999</v>
      </c>
      <c r="H731" s="3">
        <f t="shared" si="15"/>
        <v>0.24999999999954525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1567.33</v>
      </c>
      <c r="D732" s="2">
        <f>'PR-RAS'!E739</f>
        <v>1015.4</v>
      </c>
      <c r="E732" s="2">
        <v>0</v>
      </c>
      <c r="F732" s="2">
        <v>0</v>
      </c>
      <c r="G732" s="3">
        <f t="shared" si="14"/>
        <v>2630.2330299999999</v>
      </c>
      <c r="H732" s="3">
        <f t="shared" si="15"/>
        <v>0.7299999999999045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8114.29</v>
      </c>
      <c r="D734" s="2">
        <f>'PR-RAS'!E741</f>
        <v>6292.22</v>
      </c>
      <c r="E734" s="2">
        <v>0</v>
      </c>
      <c r="F734" s="2">
        <v>0</v>
      </c>
      <c r="G734" s="3">
        <f t="shared" si="14"/>
        <v>15172.169089999999</v>
      </c>
      <c r="H734" s="3">
        <f t="shared" si="15"/>
        <v>0.51000000000021828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9032.4599999999991</v>
      </c>
      <c r="D735" s="2">
        <f>'PR-RAS'!E742</f>
        <v>10087.82</v>
      </c>
      <c r="E735" s="2">
        <v>0</v>
      </c>
      <c r="F735" s="2">
        <v>0</v>
      </c>
      <c r="G735" s="3">
        <f t="shared" si="14"/>
        <v>21438.7454</v>
      </c>
      <c r="H735" s="3">
        <f t="shared" si="15"/>
        <v>0.63999999999941792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26819.68</v>
      </c>
      <c r="D753" s="2">
        <f>'PR-RAS'!E760</f>
        <v>39423.17</v>
      </c>
      <c r="E753" s="2">
        <v>0</v>
      </c>
      <c r="F753" s="2">
        <v>0</v>
      </c>
      <c r="G753" s="3">
        <f t="shared" si="14"/>
        <v>79460.847039999993</v>
      </c>
      <c r="H753" s="3">
        <f t="shared" si="15"/>
        <v>0.48999999999796273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4800</v>
      </c>
      <c r="D770" s="2">
        <f>'PR-RAS'!E777</f>
        <v>6000</v>
      </c>
      <c r="E770" s="2">
        <v>0</v>
      </c>
      <c r="F770" s="2">
        <v>0</v>
      </c>
      <c r="G770" s="3">
        <f t="shared" si="14"/>
        <v>12919.2</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29236.68</v>
      </c>
      <c r="D771" s="2">
        <f>'PR-RAS'!E778</f>
        <v>18875</v>
      </c>
      <c r="E771" s="2">
        <v>0</v>
      </c>
      <c r="F771" s="2">
        <v>0</v>
      </c>
      <c r="G771" s="3">
        <f t="shared" si="14"/>
        <v>51579.743599999994</v>
      </c>
      <c r="H771" s="3">
        <f t="shared" si="15"/>
        <v>0.31999999999970896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27981.53</v>
      </c>
      <c r="D779" s="2">
        <f>'PR-RAS'!E786</f>
        <v>0</v>
      </c>
      <c r="E779" s="2">
        <v>0</v>
      </c>
      <c r="F779" s="2">
        <v>0</v>
      </c>
      <c r="G779" s="3">
        <f t="shared" si="14"/>
        <v>21769.63034</v>
      </c>
      <c r="H779" s="3">
        <f t="shared" si="15"/>
        <v>0.47000000000116415</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217347.94</v>
      </c>
      <c r="D836" s="2">
        <f>'PR-RAS'!E843</f>
        <v>202315.25</v>
      </c>
      <c r="E836" s="2">
        <v>0</v>
      </c>
      <c r="F836" s="2">
        <v>0</v>
      </c>
      <c r="G836" s="3">
        <f t="shared" si="14"/>
        <v>519351.99739999993</v>
      </c>
      <c r="H836" s="3">
        <f t="shared" si="15"/>
        <v>0.30999999999767169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44780</v>
      </c>
      <c r="D839" s="2">
        <f>'PR-RAS'!E846</f>
        <v>61300</v>
      </c>
      <c r="E839" s="2">
        <v>0</v>
      </c>
      <c r="F839" s="2">
        <v>0</v>
      </c>
      <c r="G839" s="3">
        <f t="shared" si="34"/>
        <v>140264.44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11899.66</v>
      </c>
      <c r="D841" s="2">
        <f>'PR-RAS'!E848</f>
        <v>11666.55</v>
      </c>
      <c r="E841" s="2">
        <v>0</v>
      </c>
      <c r="F841" s="2">
        <v>0</v>
      </c>
      <c r="G841" s="3">
        <f t="shared" si="34"/>
        <v>29595.518399999994</v>
      </c>
      <c r="H841" s="3">
        <f t="shared" si="35"/>
        <v>0.79000000000087311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416.25</v>
      </c>
      <c r="D844" s="2">
        <f>'PR-RAS'!E851</f>
        <v>486.9</v>
      </c>
      <c r="E844" s="2">
        <v>0</v>
      </c>
      <c r="F844" s="2">
        <v>0</v>
      </c>
      <c r="G844" s="3">
        <f t="shared" si="34"/>
        <v>1171.81215</v>
      </c>
      <c r="H844" s="3">
        <f t="shared" si="35"/>
        <v>0.35000000000002274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4750</v>
      </c>
      <c r="E849" s="2">
        <v>0</v>
      </c>
      <c r="F849" s="2">
        <v>0</v>
      </c>
      <c r="G849" s="3">
        <f t="shared" si="34"/>
        <v>8056</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11955.71</v>
      </c>
      <c r="D850" s="2">
        <f>'PR-RAS'!E857</f>
        <v>326859.43</v>
      </c>
      <c r="E850" s="2">
        <v>0</v>
      </c>
      <c r="F850" s="2">
        <v>0</v>
      </c>
      <c r="G850" s="3">
        <f t="shared" si="34"/>
        <v>565157.7099299999</v>
      </c>
      <c r="H850" s="3">
        <f t="shared" si="35"/>
        <v>0.7199999999938882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2500</v>
      </c>
      <c r="D876" s="2">
        <f>'PR-RAS'!E883</f>
        <v>0</v>
      </c>
      <c r="E876" s="2">
        <v>0</v>
      </c>
      <c r="F876" s="2">
        <v>0</v>
      </c>
      <c r="G876" s="3">
        <f t="shared" si="34"/>
        <v>2187.5</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928750.94</v>
      </c>
      <c r="E906" s="2">
        <v>0</v>
      </c>
      <c r="F906" s="2">
        <v>0</v>
      </c>
      <c r="G906" s="3">
        <f t="shared" si="34"/>
        <v>1681039.2013999999</v>
      </c>
      <c r="H906" s="3">
        <f t="shared" si="35"/>
        <v>6.0000000055879354E-2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258487.44</v>
      </c>
      <c r="D974" s="2">
        <f>'PR-RAS'!E981</f>
        <v>258487.44</v>
      </c>
      <c r="E974" s="2">
        <v>0</v>
      </c>
      <c r="F974" s="2">
        <v>0</v>
      </c>
      <c r="G974" s="3">
        <f t="shared" si="34"/>
        <v>754524.83736</v>
      </c>
      <c r="H974" s="3">
        <f t="shared" si="35"/>
        <v>0.88000000000465661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37221081.459999993</v>
      </c>
      <c r="D1011" s="7">
        <f>BILANCA!E6</f>
        <v>37898124.739999995</v>
      </c>
      <c r="E1011" s="7">
        <v>0</v>
      </c>
      <c r="F1011" s="7">
        <v>0</v>
      </c>
      <c r="G1011" s="8">
        <f t="shared" ref="G1011:G1306" si="38">B1011/1000*C1011+B1011/500*D1011</f>
        <v>113017.33093999999</v>
      </c>
      <c r="H1011" s="8">
        <f t="shared" si="35"/>
        <v>0.7199999988079071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35111747.729999997</v>
      </c>
      <c r="D1012" s="2">
        <f>BILANCA!E7</f>
        <v>35546506.449999996</v>
      </c>
      <c r="E1012" s="2">
        <v>0</v>
      </c>
      <c r="F1012" s="2">
        <v>0</v>
      </c>
      <c r="G1012" s="3">
        <f t="shared" si="38"/>
        <v>212409.52125999995</v>
      </c>
      <c r="H1012" s="3">
        <f t="shared" si="35"/>
        <v>0.7199999988079071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18678278.479999997</v>
      </c>
      <c r="D1013" s="2">
        <f>BILANCA!E8</f>
        <v>18558948.859999999</v>
      </c>
      <c r="E1013" s="2">
        <v>0</v>
      </c>
      <c r="F1013" s="2">
        <v>0</v>
      </c>
      <c r="G1013" s="3">
        <f t="shared" si="38"/>
        <v>167388.52859999999</v>
      </c>
      <c r="H1013" s="3">
        <f t="shared" si="35"/>
        <v>0.61999999731779099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18666436.109999999</v>
      </c>
      <c r="D1014" s="2">
        <f>BILANCA!E9</f>
        <v>18551696.629999999</v>
      </c>
      <c r="E1014" s="2">
        <v>0</v>
      </c>
      <c r="F1014" s="2">
        <v>0</v>
      </c>
      <c r="G1014" s="3">
        <f t="shared" si="38"/>
        <v>223079.31747999997</v>
      </c>
      <c r="H1014" s="3">
        <f t="shared" si="35"/>
        <v>0.48000000044703484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45969.31</v>
      </c>
      <c r="D1015" s="2">
        <f>BILANCA!E10</f>
        <v>30365.66</v>
      </c>
      <c r="E1015" s="2">
        <v>0</v>
      </c>
      <c r="F1015" s="2">
        <v>0</v>
      </c>
      <c r="G1015" s="3">
        <f t="shared" si="38"/>
        <v>533.50315000000001</v>
      </c>
      <c r="H1015" s="3">
        <f t="shared" si="35"/>
        <v>0.64999999999781721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34126.94</v>
      </c>
      <c r="D1016" s="2">
        <f>BILANCA!E11</f>
        <v>23113.43</v>
      </c>
      <c r="E1016" s="2">
        <v>0</v>
      </c>
      <c r="F1016" s="2">
        <v>0</v>
      </c>
      <c r="G1016" s="3">
        <f t="shared" si="38"/>
        <v>482.12279999999998</v>
      </c>
      <c r="H1016" s="3">
        <f t="shared" si="35"/>
        <v>0.48999999999796273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14534758.640000002</v>
      </c>
      <c r="D1017" s="2">
        <f>BILANCA!E12</f>
        <v>16452849.299999999</v>
      </c>
      <c r="E1017" s="2">
        <v>0</v>
      </c>
      <c r="F1017" s="2">
        <v>0</v>
      </c>
      <c r="G1017" s="3">
        <f t="shared" si="38"/>
        <v>332083.20068000001</v>
      </c>
      <c r="H1017" s="3">
        <f t="shared" si="35"/>
        <v>0.65999999642372131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12979798.720000001</v>
      </c>
      <c r="D1018" s="2">
        <f>BILANCA!E13</f>
        <v>14715147.779999999</v>
      </c>
      <c r="E1018" s="2">
        <v>0</v>
      </c>
      <c r="F1018" s="2">
        <v>0</v>
      </c>
      <c r="G1018" s="3">
        <f t="shared" si="38"/>
        <v>339280.75423999998</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487177.24</v>
      </c>
      <c r="D1019" s="2">
        <f>BILANCA!E14</f>
        <v>487177.24</v>
      </c>
      <c r="E1019" s="2">
        <v>0</v>
      </c>
      <c r="F1019" s="2">
        <v>0</v>
      </c>
      <c r="G1019" s="3">
        <f t="shared" si="38"/>
        <v>13153.785479999999</v>
      </c>
      <c r="H1019" s="3">
        <f t="shared" si="35"/>
        <v>0.47999999998137355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9760161.3000000007</v>
      </c>
      <c r="D1020" s="2">
        <f>BILANCA!E15</f>
        <v>11358232.07</v>
      </c>
      <c r="E1020" s="2">
        <v>0</v>
      </c>
      <c r="F1020" s="2">
        <v>0</v>
      </c>
      <c r="G1020" s="3">
        <f t="shared" si="38"/>
        <v>324766.25440000003</v>
      </c>
      <c r="H1020" s="3">
        <f t="shared" si="35"/>
        <v>0.37000000104308128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6835028.96</v>
      </c>
      <c r="D1021" s="2">
        <f>BILANCA!E16</f>
        <v>7633297.2599999998</v>
      </c>
      <c r="E1021" s="2">
        <v>0</v>
      </c>
      <c r="F1021" s="2">
        <v>0</v>
      </c>
      <c r="G1021" s="3">
        <f t="shared" si="38"/>
        <v>243117.85827999999</v>
      </c>
      <c r="H1021" s="3">
        <f t="shared" si="35"/>
        <v>0.29999999981373549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3896026.32</v>
      </c>
      <c r="D1022" s="2">
        <f>BILANCA!E17</f>
        <v>3922517.43</v>
      </c>
      <c r="E1022" s="2">
        <v>0</v>
      </c>
      <c r="F1022" s="2">
        <v>0</v>
      </c>
      <c r="G1022" s="3">
        <f t="shared" si="38"/>
        <v>140892.73415999999</v>
      </c>
      <c r="H1022" s="3">
        <f t="shared" si="35"/>
        <v>0.75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7998595.0999999996</v>
      </c>
      <c r="D1023" s="2">
        <f>BILANCA!E18</f>
        <v>8686076.2200000007</v>
      </c>
      <c r="E1023" s="2">
        <v>0</v>
      </c>
      <c r="F1023" s="2">
        <v>0</v>
      </c>
      <c r="G1023" s="3">
        <f t="shared" si="38"/>
        <v>329819.71802000003</v>
      </c>
      <c r="H1023" s="3">
        <f t="shared" si="35"/>
        <v>0.32000000029802322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340514.89000000007</v>
      </c>
      <c r="D1024" s="2">
        <f>BILANCA!E19</f>
        <v>412203.28</v>
      </c>
      <c r="E1024" s="2">
        <v>0</v>
      </c>
      <c r="F1024" s="2">
        <v>0</v>
      </c>
      <c r="G1024" s="3">
        <f t="shared" si="38"/>
        <v>16308.900300000001</v>
      </c>
      <c r="H1024" s="3">
        <f t="shared" si="35"/>
        <v>0.38999999995576218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89540.63</v>
      </c>
      <c r="D1025" s="2">
        <f>BILANCA!E20</f>
        <v>87204.95</v>
      </c>
      <c r="E1025" s="2">
        <v>0</v>
      </c>
      <c r="F1025" s="2">
        <v>0</v>
      </c>
      <c r="G1025" s="3">
        <f t="shared" si="38"/>
        <v>3959.2579499999997</v>
      </c>
      <c r="H1025" s="3">
        <f t="shared" si="35"/>
        <v>0.41999999999825377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78593.13</v>
      </c>
      <c r="D1026" s="2">
        <f>BILANCA!E21</f>
        <v>79383.91</v>
      </c>
      <c r="E1026" s="2">
        <v>0</v>
      </c>
      <c r="F1026" s="2">
        <v>0</v>
      </c>
      <c r="G1026" s="3">
        <f t="shared" si="38"/>
        <v>3797.7752</v>
      </c>
      <c r="H1026" s="3">
        <f t="shared" si="35"/>
        <v>0.22000000000116415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658.18</v>
      </c>
      <c r="D1027" s="2">
        <f>BILANCA!E22</f>
        <v>658.18</v>
      </c>
      <c r="E1027" s="2">
        <v>0</v>
      </c>
      <c r="F1027" s="2">
        <v>0</v>
      </c>
      <c r="G1027" s="3">
        <f t="shared" si="38"/>
        <v>33.56718</v>
      </c>
      <c r="H1027" s="3">
        <f t="shared" si="35"/>
        <v>0.35999999999989996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4103.6099999999997</v>
      </c>
      <c r="D1029" s="2">
        <f>BILANCA!E24</f>
        <v>44704.75</v>
      </c>
      <c r="E1029" s="2">
        <v>0</v>
      </c>
      <c r="F1029" s="2">
        <v>0</v>
      </c>
      <c r="G1029" s="3">
        <f t="shared" si="38"/>
        <v>1776.7490899999998</v>
      </c>
      <c r="H1029" s="3">
        <f t="shared" si="35"/>
        <v>0.64000000000032742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9718.6299999999992</v>
      </c>
      <c r="D1030" s="2">
        <f>BILANCA!E25</f>
        <v>11540.95</v>
      </c>
      <c r="E1030" s="2">
        <v>0</v>
      </c>
      <c r="F1030" s="2">
        <v>0</v>
      </c>
      <c r="G1030" s="3">
        <f t="shared" si="38"/>
        <v>656.01060000000007</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561395.88</v>
      </c>
      <c r="D1031" s="2">
        <f>BILANCA!E26</f>
        <v>699876.64</v>
      </c>
      <c r="E1031" s="2">
        <v>0</v>
      </c>
      <c r="F1031" s="2">
        <v>0</v>
      </c>
      <c r="G1031" s="3">
        <f t="shared" si="38"/>
        <v>41184.132360000003</v>
      </c>
      <c r="H1031" s="3">
        <f t="shared" si="35"/>
        <v>0.47999999998137355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403495.17</v>
      </c>
      <c r="D1033" s="2">
        <f>BILANCA!E28</f>
        <v>511166.1</v>
      </c>
      <c r="E1033" s="2">
        <v>0</v>
      </c>
      <c r="F1033" s="2">
        <v>0</v>
      </c>
      <c r="G1033" s="3">
        <f t="shared" si="38"/>
        <v>32794.02951</v>
      </c>
      <c r="H1033" s="3">
        <f t="shared" si="35"/>
        <v>0.26999999996041879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166869.4</v>
      </c>
      <c r="D1034" s="2">
        <f>BILANCA!E29</f>
        <v>135667.53</v>
      </c>
      <c r="E1034" s="2">
        <v>0</v>
      </c>
      <c r="F1034" s="2">
        <v>0</v>
      </c>
      <c r="G1034" s="3">
        <f t="shared" si="38"/>
        <v>10516.90704</v>
      </c>
      <c r="H1034" s="3">
        <f t="shared" si="35"/>
        <v>0.86999999999534339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218219.03</v>
      </c>
      <c r="D1035" s="2">
        <f>BILANCA!E30</f>
        <v>218219.03</v>
      </c>
      <c r="E1035" s="2">
        <v>0</v>
      </c>
      <c r="F1035" s="2">
        <v>0</v>
      </c>
      <c r="G1035" s="3">
        <f t="shared" si="38"/>
        <v>16366.427250000001</v>
      </c>
      <c r="H1035" s="3">
        <f t="shared" si="35"/>
        <v>5.9999999997671694E-2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51349.63</v>
      </c>
      <c r="D1039" s="2">
        <f>BILANCA!E34</f>
        <v>82551.5</v>
      </c>
      <c r="E1039" s="2">
        <v>0</v>
      </c>
      <c r="F1039" s="2">
        <v>0</v>
      </c>
      <c r="G1039" s="3">
        <f t="shared" si="38"/>
        <v>6277.1262699999997</v>
      </c>
      <c r="H1039" s="3">
        <f t="shared" si="35"/>
        <v>0.87000000000261934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7390.2100000000009</v>
      </c>
      <c r="D1040" s="2">
        <f>BILANCA!E35</f>
        <v>6498.81</v>
      </c>
      <c r="E1040" s="2">
        <v>0</v>
      </c>
      <c r="F1040" s="2">
        <v>0</v>
      </c>
      <c r="G1040" s="3">
        <f t="shared" si="38"/>
        <v>611.63490000000002</v>
      </c>
      <c r="H1040" s="3">
        <f t="shared" si="35"/>
        <v>0.4000000000005457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5140.6099999999997</v>
      </c>
      <c r="D1042" s="2">
        <f>BILANCA!E37</f>
        <v>5140.6099999999997</v>
      </c>
      <c r="E1042" s="2">
        <v>0</v>
      </c>
      <c r="F1042" s="2">
        <v>0</v>
      </c>
      <c r="G1042" s="3">
        <f t="shared" si="38"/>
        <v>493.49856</v>
      </c>
      <c r="H1042" s="3">
        <f t="shared" si="35"/>
        <v>0.78000000000065484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5942.68</v>
      </c>
      <c r="D1043" s="2">
        <f>BILANCA!E38</f>
        <v>5942.68</v>
      </c>
      <c r="E1043" s="2">
        <v>0</v>
      </c>
      <c r="F1043" s="2">
        <v>0</v>
      </c>
      <c r="G1043" s="3">
        <f t="shared" si="38"/>
        <v>588.32532000000015</v>
      </c>
      <c r="H1043" s="3">
        <f t="shared" si="35"/>
        <v>0.63999999999941792</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832.07</v>
      </c>
      <c r="D1044" s="2">
        <f>BILANCA!E39</f>
        <v>832.07</v>
      </c>
      <c r="E1044" s="2">
        <v>0</v>
      </c>
      <c r="F1044" s="2">
        <v>0</v>
      </c>
      <c r="G1044" s="3">
        <f t="shared" si="38"/>
        <v>84.871140000000011</v>
      </c>
      <c r="H1044" s="3">
        <f t="shared" si="35"/>
        <v>0.14000000000010004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4525.1499999999996</v>
      </c>
      <c r="D1045" s="2">
        <f>BILANCA!E40</f>
        <v>5416.55</v>
      </c>
      <c r="E1045" s="2">
        <v>0</v>
      </c>
      <c r="F1045" s="2">
        <v>0</v>
      </c>
      <c r="G1045" s="3">
        <f t="shared" si="38"/>
        <v>537.53875000000005</v>
      </c>
      <c r="H1045" s="3">
        <f t="shared" si="35"/>
        <v>0.5999999999994543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1040185.4200000002</v>
      </c>
      <c r="D1050" s="2">
        <f>BILANCA!E45</f>
        <v>1183331.9000000001</v>
      </c>
      <c r="E1050" s="2">
        <v>0</v>
      </c>
      <c r="F1050" s="2">
        <v>0</v>
      </c>
      <c r="G1050" s="3">
        <f t="shared" si="38"/>
        <v>136273.96880000003</v>
      </c>
      <c r="H1050" s="3">
        <f t="shared" si="35"/>
        <v>0.52000000001862645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41337.1</v>
      </c>
      <c r="D1052" s="2">
        <f>BILANCA!E47</f>
        <v>77574.61</v>
      </c>
      <c r="E1052" s="2">
        <v>0</v>
      </c>
      <c r="F1052" s="2">
        <v>0</v>
      </c>
      <c r="G1052" s="3">
        <f t="shared" si="38"/>
        <v>8252.4254400000009</v>
      </c>
      <c r="H1052" s="3">
        <f t="shared" si="35"/>
        <v>0.48999999999796273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1020459.06</v>
      </c>
      <c r="D1053" s="2">
        <f>BILANCA!E48</f>
        <v>1142289.03</v>
      </c>
      <c r="E1053" s="2">
        <v>0</v>
      </c>
      <c r="F1053" s="2">
        <v>0</v>
      </c>
      <c r="G1053" s="3">
        <f t="shared" si="38"/>
        <v>142116.59615999999</v>
      </c>
      <c r="H1053" s="3">
        <f t="shared" si="35"/>
        <v>9.0000000083819032E-2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21610.74</v>
      </c>
      <c r="D1055" s="2">
        <f>BILANCA!E50</f>
        <v>36531.74</v>
      </c>
      <c r="E1055" s="2">
        <v>0</v>
      </c>
      <c r="F1055" s="2">
        <v>0</v>
      </c>
      <c r="G1055" s="3">
        <f t="shared" si="38"/>
        <v>4260.3398999999999</v>
      </c>
      <c r="H1055" s="3">
        <f t="shared" si="35"/>
        <v>0.52000000000043656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12635.64</v>
      </c>
      <c r="D1059" s="2">
        <f>BILANCA!E54</f>
        <v>15162.88</v>
      </c>
      <c r="E1059" s="2">
        <v>0</v>
      </c>
      <c r="F1059" s="2">
        <v>0</v>
      </c>
      <c r="G1059" s="3">
        <f t="shared" si="38"/>
        <v>2105.1086</v>
      </c>
      <c r="H1059" s="3">
        <f t="shared" si="35"/>
        <v>0.48000000000138243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12635.64</v>
      </c>
      <c r="D1060" s="2">
        <f>BILANCA!E55</f>
        <v>15162.88</v>
      </c>
      <c r="E1060" s="2">
        <v>0</v>
      </c>
      <c r="F1060" s="2">
        <v>0</v>
      </c>
      <c r="G1060" s="3">
        <f t="shared" si="38"/>
        <v>2148.0700000000002</v>
      </c>
      <c r="H1060" s="3">
        <f t="shared" si="35"/>
        <v>0.48000000000138243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1898710.61</v>
      </c>
      <c r="D1061" s="2">
        <f>BILANCA!E56</f>
        <v>534708.29</v>
      </c>
      <c r="E1061" s="2">
        <v>0</v>
      </c>
      <c r="F1061" s="2">
        <v>0</v>
      </c>
      <c r="G1061" s="3">
        <f t="shared" si="38"/>
        <v>151374.48668999999</v>
      </c>
      <c r="H1061" s="3">
        <f t="shared" si="35"/>
        <v>0.67999999993480742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1898710.61</v>
      </c>
      <c r="D1062" s="2">
        <f>BILANCA!E57</f>
        <v>534708.29</v>
      </c>
      <c r="E1062" s="2">
        <v>0</v>
      </c>
      <c r="F1062" s="2">
        <v>0</v>
      </c>
      <c r="G1062" s="3">
        <f t="shared" si="38"/>
        <v>154342.61387999999</v>
      </c>
      <c r="H1062" s="3">
        <f t="shared" si="35"/>
        <v>0.67999999993480742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2109333.73</v>
      </c>
      <c r="D1074" s="2">
        <f>BILANCA!E69</f>
        <v>2351618.29</v>
      </c>
      <c r="E1074" s="2">
        <v>0</v>
      </c>
      <c r="F1074" s="2">
        <v>0</v>
      </c>
      <c r="G1074" s="3">
        <f t="shared" si="38"/>
        <v>436004.49983999995</v>
      </c>
      <c r="H1074" s="3">
        <f t="shared" si="35"/>
        <v>0.56000000005587935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125609.53</v>
      </c>
      <c r="D1075" s="2">
        <f>BILANCA!E70</f>
        <v>394926.42</v>
      </c>
      <c r="E1075" s="2">
        <v>0</v>
      </c>
      <c r="F1075" s="2">
        <v>0</v>
      </c>
      <c r="G1075" s="3">
        <f t="shared" si="38"/>
        <v>59505.054049999999</v>
      </c>
      <c r="H1075" s="3">
        <f t="shared" si="35"/>
        <v>0.88999999998486601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125609.53</v>
      </c>
      <c r="D1076" s="2">
        <f>BILANCA!E71</f>
        <v>394926.42</v>
      </c>
      <c r="E1076" s="2">
        <v>0</v>
      </c>
      <c r="F1076" s="2">
        <v>0</v>
      </c>
      <c r="G1076" s="3">
        <f t="shared" si="38"/>
        <v>60420.51642</v>
      </c>
      <c r="H1076" s="3">
        <f t="shared" si="35"/>
        <v>0.88999999998486601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125609.53</v>
      </c>
      <c r="D1078" s="2">
        <f>BILANCA!E73</f>
        <v>394926.42</v>
      </c>
      <c r="E1078" s="2">
        <v>0</v>
      </c>
      <c r="F1078" s="2">
        <v>0</v>
      </c>
      <c r="G1078" s="3">
        <f t="shared" si="38"/>
        <v>62251.441160000002</v>
      </c>
      <c r="H1078" s="3">
        <f t="shared" si="35"/>
        <v>0.88999999998486601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8819.61</v>
      </c>
      <c r="D1087" s="2">
        <f>BILANCA!E82</f>
        <v>11397.94</v>
      </c>
      <c r="E1087" s="2">
        <v>0</v>
      </c>
      <c r="F1087" s="2">
        <v>0</v>
      </c>
      <c r="G1087" s="3">
        <f t="shared" si="38"/>
        <v>2434.39273</v>
      </c>
      <c r="H1087" s="3">
        <f t="shared" si="35"/>
        <v>0.44999999999890861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1733.26</v>
      </c>
      <c r="D1090" s="2">
        <f>BILANCA!E85</f>
        <v>3679.86</v>
      </c>
      <c r="E1090" s="2">
        <v>0</v>
      </c>
      <c r="F1090" s="2">
        <v>0</v>
      </c>
      <c r="G1090" s="3">
        <f t="shared" si="38"/>
        <v>727.4384</v>
      </c>
      <c r="H1090" s="3">
        <f t="shared" si="35"/>
        <v>0.39999999999986358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7086.35</v>
      </c>
      <c r="D1092" s="2">
        <f>BILANCA!E87</f>
        <v>7718.08</v>
      </c>
      <c r="E1092" s="2">
        <v>0</v>
      </c>
      <c r="F1092" s="2">
        <v>0</v>
      </c>
      <c r="G1092" s="3">
        <f t="shared" si="38"/>
        <v>1846.84582</v>
      </c>
      <c r="H1092" s="3">
        <f t="shared" si="35"/>
        <v>0.43000000000029104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46520.24</v>
      </c>
      <c r="D1094" s="2">
        <f>BILANCA!E89</f>
        <v>46520.24</v>
      </c>
      <c r="E1094" s="2">
        <v>0</v>
      </c>
      <c r="F1094" s="2">
        <v>0</v>
      </c>
      <c r="G1094" s="3">
        <f t="shared" si="38"/>
        <v>11723.100479999999</v>
      </c>
      <c r="H1094" s="3">
        <f t="shared" si="35"/>
        <v>0.47999999999592546</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46520.24</v>
      </c>
      <c r="D1104" s="2">
        <f>BILANCA!E99</f>
        <v>46520.24</v>
      </c>
      <c r="E1104" s="2">
        <v>0</v>
      </c>
      <c r="F1104" s="2">
        <v>0</v>
      </c>
      <c r="G1104" s="3">
        <f t="shared" si="38"/>
        <v>13118.70768</v>
      </c>
      <c r="H1104" s="3">
        <f t="shared" si="41"/>
        <v>0.47999999999592546</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46520.24</v>
      </c>
      <c r="D1123" s="2">
        <f>BILANCA!E118</f>
        <v>46520.24</v>
      </c>
      <c r="E1123" s="2">
        <v>0</v>
      </c>
      <c r="F1123" s="2">
        <v>0</v>
      </c>
      <c r="G1123" s="3">
        <f t="shared" si="38"/>
        <v>15770.361359999999</v>
      </c>
      <c r="H1123" s="3">
        <f t="shared" si="41"/>
        <v>0.47999999999592546</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1624089.19</v>
      </c>
      <c r="D1140" s="2">
        <f>BILANCA!E135</f>
        <v>1623413.47</v>
      </c>
      <c r="E1140" s="2">
        <v>0</v>
      </c>
      <c r="F1140" s="2">
        <v>0</v>
      </c>
      <c r="G1140" s="3">
        <f t="shared" si="38"/>
        <v>633219.0969</v>
      </c>
      <c r="H1140" s="3">
        <f t="shared" si="41"/>
        <v>0.65999999991618097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1624089.19</v>
      </c>
      <c r="D1141" s="2">
        <f>BILANCA!E136</f>
        <v>1623413.47</v>
      </c>
      <c r="E1141" s="2">
        <v>0</v>
      </c>
      <c r="F1141" s="2">
        <v>0</v>
      </c>
      <c r="G1141" s="3">
        <f t="shared" si="38"/>
        <v>638090.01303000003</v>
      </c>
      <c r="H1141" s="3">
        <f t="shared" si="41"/>
        <v>0.65999999991618097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1624089.19</v>
      </c>
      <c r="D1147" s="2">
        <f>BILANCA!E142</f>
        <v>1623413.47</v>
      </c>
      <c r="E1147" s="2">
        <v>0</v>
      </c>
      <c r="F1147" s="2">
        <v>0</v>
      </c>
      <c r="G1147" s="3">
        <f t="shared" si="38"/>
        <v>667315.50981000008</v>
      </c>
      <c r="H1147" s="3">
        <f t="shared" si="41"/>
        <v>0.65999999991618097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288795.74</v>
      </c>
      <c r="D1152" s="2">
        <f>BILANCA!E147</f>
        <v>303867.01999999996</v>
      </c>
      <c r="E1152" s="2">
        <v>0</v>
      </c>
      <c r="F1152" s="2">
        <v>0</v>
      </c>
      <c r="G1152" s="3">
        <f t="shared" si="38"/>
        <v>127307.22875999997</v>
      </c>
      <c r="H1152" s="3">
        <f t="shared" si="41"/>
        <v>0.27999999996973202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57186.77</v>
      </c>
      <c r="D1153" s="2">
        <f>BILANCA!E148</f>
        <v>65237.7</v>
      </c>
      <c r="E1153" s="2">
        <v>0</v>
      </c>
      <c r="F1153" s="2">
        <v>0</v>
      </c>
      <c r="G1153" s="3">
        <f t="shared" si="38"/>
        <v>26835.690309999998</v>
      </c>
      <c r="H1153" s="3">
        <f t="shared" si="41"/>
        <v>0.5300000000061118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1734.52</v>
      </c>
      <c r="E1155" s="2">
        <v>0</v>
      </c>
      <c r="F1155" s="2">
        <v>0</v>
      </c>
      <c r="G1155" s="3">
        <f t="shared" si="38"/>
        <v>503.01079999999996</v>
      </c>
      <c r="H1155" s="3">
        <f t="shared" si="41"/>
        <v>0.48000000000001819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1734.52</v>
      </c>
      <c r="E1160" s="2">
        <v>0</v>
      </c>
      <c r="F1160" s="2">
        <v>0</v>
      </c>
      <c r="G1160" s="3">
        <f t="shared" si="38"/>
        <v>520.35599999999999</v>
      </c>
      <c r="H1160" s="3">
        <f t="shared" si="41"/>
        <v>0.48000000000001819</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118491.04</v>
      </c>
      <c r="D1164" s="2">
        <f>BILANCA!E159</f>
        <v>42995.32</v>
      </c>
      <c r="E1164" s="2">
        <v>0</v>
      </c>
      <c r="F1164" s="2">
        <v>0</v>
      </c>
      <c r="G1164" s="3">
        <f t="shared" si="38"/>
        <v>31490.178719999996</v>
      </c>
      <c r="H1164" s="3">
        <f t="shared" si="41"/>
        <v>0.35999999999330612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237810.33</v>
      </c>
      <c r="D1165" s="2">
        <f>BILANCA!E160</f>
        <v>289937.15999999997</v>
      </c>
      <c r="E1165" s="2">
        <v>0</v>
      </c>
      <c r="F1165" s="2">
        <v>0</v>
      </c>
      <c r="G1165" s="3">
        <f t="shared" si="38"/>
        <v>126741.12074999997</v>
      </c>
      <c r="H1165" s="3">
        <f t="shared" si="41"/>
        <v>0.48999999996158294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2226.56</v>
      </c>
      <c r="D1166" s="2">
        <f>BILANCA!E161</f>
        <v>0</v>
      </c>
      <c r="E1166" s="2">
        <v>0</v>
      </c>
      <c r="F1166" s="2">
        <v>0</v>
      </c>
      <c r="G1166" s="3">
        <f t="shared" si="38"/>
        <v>347.34336000000002</v>
      </c>
      <c r="H1166" s="3">
        <f t="shared" si="41"/>
        <v>0.44000000000005457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126918.96</v>
      </c>
      <c r="D1169" s="2">
        <f>BILANCA!E164</f>
        <v>96037.68</v>
      </c>
      <c r="E1169" s="2">
        <v>0</v>
      </c>
      <c r="F1169" s="2">
        <v>0</v>
      </c>
      <c r="G1169" s="3">
        <f t="shared" si="38"/>
        <v>50720.096879999997</v>
      </c>
      <c r="H1169" s="3">
        <f t="shared" si="41"/>
        <v>0.36000000000058208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62019.660000000011</v>
      </c>
      <c r="D1170" s="2">
        <f>BILANCA!E165</f>
        <v>18013.439999999999</v>
      </c>
      <c r="E1170" s="2">
        <v>0</v>
      </c>
      <c r="F1170" s="2">
        <v>0</v>
      </c>
      <c r="G1170" s="3">
        <f t="shared" si="38"/>
        <v>15687.446400000001</v>
      </c>
      <c r="H1170" s="3">
        <f t="shared" si="41"/>
        <v>0.77999999998792191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33373.47</v>
      </c>
      <c r="D1171" s="2">
        <f>BILANCA!E166</f>
        <v>1684.38</v>
      </c>
      <c r="E1171" s="2">
        <v>0</v>
      </c>
      <c r="F1171" s="2">
        <v>0</v>
      </c>
      <c r="G1171" s="3">
        <f t="shared" si="38"/>
        <v>5915.4990299999999</v>
      </c>
      <c r="H1171" s="3">
        <f t="shared" si="41"/>
        <v>0.85000000000127329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39755.82</v>
      </c>
      <c r="D1172" s="2">
        <f>BILANCA!E167</f>
        <v>27171.85</v>
      </c>
      <c r="E1172" s="2">
        <v>0</v>
      </c>
      <c r="F1172" s="2">
        <v>0</v>
      </c>
      <c r="G1172" s="3">
        <f t="shared" si="38"/>
        <v>15244.122239999999</v>
      </c>
      <c r="H1172" s="3">
        <f t="shared" si="41"/>
        <v>0.33000000000174623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11109.63</v>
      </c>
      <c r="D1175" s="2">
        <f>BILANCA!E170</f>
        <v>10842.79</v>
      </c>
      <c r="E1175" s="2">
        <v>0</v>
      </c>
      <c r="F1175" s="2">
        <v>0</v>
      </c>
      <c r="G1175" s="3">
        <f t="shared" si="38"/>
        <v>5411.2096500000007</v>
      </c>
      <c r="H1175" s="3">
        <f t="shared" si="41"/>
        <v>0.57999999999992724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37221081.459999993</v>
      </c>
      <c r="D1180" s="2">
        <f>BILANCA!E176</f>
        <v>37898124.739999995</v>
      </c>
      <c r="E1180" s="2">
        <v>0</v>
      </c>
      <c r="F1180" s="2">
        <v>0</v>
      </c>
      <c r="G1180" s="3">
        <f t="shared" si="38"/>
        <v>19212946.259799998</v>
      </c>
      <c r="H1180" s="3">
        <f t="shared" si="41"/>
        <v>0.7199999988079071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2521808.94</v>
      </c>
      <c r="D1181" s="2">
        <f>BILANCA!E177</f>
        <v>2900296.4699999997</v>
      </c>
      <c r="E1181" s="2">
        <v>0</v>
      </c>
      <c r="F1181" s="2">
        <v>0</v>
      </c>
      <c r="G1181" s="3">
        <f t="shared" si="38"/>
        <v>1423130.7214800001</v>
      </c>
      <c r="H1181" s="3">
        <f t="shared" si="41"/>
        <v>0.52999999979510903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631146.87</v>
      </c>
      <c r="D1182" s="2">
        <f>BILANCA!E178</f>
        <v>752746.64000000013</v>
      </c>
      <c r="E1182" s="2">
        <v>0</v>
      </c>
      <c r="F1182" s="2">
        <v>0</v>
      </c>
      <c r="G1182" s="3">
        <f t="shared" si="38"/>
        <v>367502.10580000002</v>
      </c>
      <c r="H1182" s="3">
        <f t="shared" si="41"/>
        <v>0.48999999987427145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54319.07</v>
      </c>
      <c r="D1183" s="2">
        <f>BILANCA!E179</f>
        <v>57361.37</v>
      </c>
      <c r="E1183" s="2">
        <v>0</v>
      </c>
      <c r="F1183" s="2">
        <v>0</v>
      </c>
      <c r="G1183" s="3">
        <f t="shared" si="38"/>
        <v>29244.233130000001</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458328.55</v>
      </c>
      <c r="D1184" s="2">
        <f>BILANCA!E180</f>
        <v>481805.55</v>
      </c>
      <c r="E1184" s="2">
        <v>0</v>
      </c>
      <c r="F1184" s="2">
        <v>0</v>
      </c>
      <c r="G1184" s="3">
        <f t="shared" si="38"/>
        <v>247417.49909999999</v>
      </c>
      <c r="H1184" s="3">
        <f t="shared" si="41"/>
        <v>0.90000000002328306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2026.21</v>
      </c>
      <c r="D1185" s="2">
        <f>BILANCA!E181</f>
        <v>3676.8</v>
      </c>
      <c r="E1185" s="2">
        <v>0</v>
      </c>
      <c r="F1185" s="2">
        <v>0</v>
      </c>
      <c r="G1185" s="3">
        <f t="shared" si="38"/>
        <v>1641.4667499999998</v>
      </c>
      <c r="H1185" s="3">
        <f t="shared" si="41"/>
        <v>0.40999999999985448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2592.58</v>
      </c>
      <c r="E1187" s="2">
        <v>0</v>
      </c>
      <c r="F1187" s="2">
        <v>0</v>
      </c>
      <c r="G1187" s="3">
        <f t="shared" si="38"/>
        <v>917.7733199999999</v>
      </c>
      <c r="H1187" s="3">
        <f t="shared" si="41"/>
        <v>0.42000000000007276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2026.21</v>
      </c>
      <c r="D1188" s="2">
        <f>BILANCA!E184</f>
        <v>1084.22</v>
      </c>
      <c r="E1188" s="2">
        <v>0</v>
      </c>
      <c r="F1188" s="2">
        <v>0</v>
      </c>
      <c r="G1188" s="3">
        <f t="shared" si="38"/>
        <v>746.64769999999999</v>
      </c>
      <c r="H1188" s="3">
        <f t="shared" si="41"/>
        <v>0.43000000000006366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51347.77</v>
      </c>
      <c r="E1190" s="2">
        <v>0</v>
      </c>
      <c r="F1190" s="2">
        <v>0</v>
      </c>
      <c r="G1190" s="3">
        <f>B1190/1000*C1190+B1190/500*D1190</f>
        <v>18485.197199999999</v>
      </c>
      <c r="H1190" s="3">
        <f>ABS(C1190-ROUND(C1190,0))+ABS(D1190-ROUND(D1190,0))</f>
        <v>0.23000000000320142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49927.5</v>
      </c>
      <c r="E1191" s="2">
        <v>0</v>
      </c>
      <c r="F1191" s="2">
        <v>0</v>
      </c>
      <c r="G1191" s="3">
        <f t="shared" ref="G1191:G1197" si="42">B1191/1000*C1191+B1191/500*D1191</f>
        <v>18073.755000000001</v>
      </c>
      <c r="H1191" s="3">
        <f t="shared" ref="H1191:H1197" si="43">ABS(C1191-ROUND(C1191,0))+ABS(D1191-ROUND(D1191,0))</f>
        <v>0.5</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1420.27</v>
      </c>
      <c r="E1194" s="2">
        <v>0</v>
      </c>
      <c r="F1194" s="2">
        <v>0</v>
      </c>
      <c r="G1194" s="3">
        <f t="shared" si="42"/>
        <v>522.65935999999999</v>
      </c>
      <c r="H1194" s="3">
        <f t="shared" si="43"/>
        <v>0.26999999999998181</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40485.68</v>
      </c>
      <c r="D1198" s="2">
        <f>BILANCA!E194</f>
        <v>27914.13</v>
      </c>
      <c r="E1198" s="2">
        <v>0</v>
      </c>
      <c r="F1198" s="2">
        <v>0</v>
      </c>
      <c r="G1198" s="3">
        <f t="shared" si="38"/>
        <v>18107.02072</v>
      </c>
      <c r="H1198" s="3">
        <f t="shared" si="41"/>
        <v>0.4500000000007276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4947.76</v>
      </c>
      <c r="D1199" s="2">
        <f>BILANCA!E195</f>
        <v>128990.9</v>
      </c>
      <c r="E1199" s="2">
        <v>0</v>
      </c>
      <c r="F1199" s="2">
        <v>0</v>
      </c>
      <c r="G1199" s="3">
        <f t="shared" si="38"/>
        <v>49693.686840000002</v>
      </c>
      <c r="H1199" s="3">
        <f t="shared" si="41"/>
        <v>0.34000000000560249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71039.600000000006</v>
      </c>
      <c r="D1200" s="2">
        <f>BILANCA!E196</f>
        <v>1650.12</v>
      </c>
      <c r="E1200" s="2">
        <v>0</v>
      </c>
      <c r="F1200" s="2">
        <v>0</v>
      </c>
      <c r="G1200" s="3">
        <f t="shared" si="38"/>
        <v>14124.569600000001</v>
      </c>
      <c r="H1200" s="3">
        <f t="shared" si="41"/>
        <v>0.51999999999407009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571135.34</v>
      </c>
      <c r="D1201" s="2">
        <f>BILANCA!E197</f>
        <v>138722.22999999998</v>
      </c>
      <c r="E1201" s="2">
        <v>0</v>
      </c>
      <c r="F1201" s="2">
        <v>0</v>
      </c>
      <c r="G1201" s="3">
        <f t="shared" si="38"/>
        <v>162078.74179999999</v>
      </c>
      <c r="H1201" s="3">
        <f t="shared" si="41"/>
        <v>0.56999999994877726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805</v>
      </c>
      <c r="D1202" s="2">
        <f>BILANCA!E198</f>
        <v>0</v>
      </c>
      <c r="E1202" s="2">
        <v>0</v>
      </c>
      <c r="F1202" s="2">
        <v>0</v>
      </c>
      <c r="G1202" s="3">
        <f t="shared" ref="G1202:G1206" si="44">B1202/1000*C1202+B1202/500*D1202</f>
        <v>154.56</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558074.69999999995</v>
      </c>
      <c r="D1203" s="2">
        <f>BILANCA!E199</f>
        <v>120447.23</v>
      </c>
      <c r="E1203" s="2">
        <v>0</v>
      </c>
      <c r="F1203" s="2">
        <v>0</v>
      </c>
      <c r="G1203" s="3">
        <f t="shared" si="44"/>
        <v>154201.04788</v>
      </c>
      <c r="H1203" s="3">
        <f t="shared" si="45"/>
        <v>0.53000000004249159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12255.64</v>
      </c>
      <c r="D1206" s="2">
        <f>BILANCA!E202</f>
        <v>18275</v>
      </c>
      <c r="E1206" s="2">
        <v>0</v>
      </c>
      <c r="F1206" s="2">
        <v>0</v>
      </c>
      <c r="G1206" s="3">
        <f t="shared" si="44"/>
        <v>9565.9054400000005</v>
      </c>
      <c r="H1206" s="3">
        <f t="shared" si="45"/>
        <v>0.36000000000058208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1312978.01</v>
      </c>
      <c r="D1223" s="2">
        <f>BILANCA!E219</f>
        <v>1983241.51</v>
      </c>
      <c r="E1223" s="2">
        <v>0</v>
      </c>
      <c r="F1223" s="2">
        <v>0</v>
      </c>
      <c r="G1223" s="3">
        <f t="shared" si="38"/>
        <v>1124525.19939</v>
      </c>
      <c r="H1223" s="3">
        <f t="shared" si="41"/>
        <v>0.5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1312978.01</v>
      </c>
      <c r="D1224" s="2">
        <f>BILANCA!E220</f>
        <v>1983241.51</v>
      </c>
      <c r="E1224" s="2">
        <v>0</v>
      </c>
      <c r="F1224" s="2">
        <v>0</v>
      </c>
      <c r="G1224" s="3">
        <f t="shared" si="38"/>
        <v>1129804.6604200001</v>
      </c>
      <c r="H1224" s="3">
        <f t="shared" si="41"/>
        <v>0.5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1312978.01</v>
      </c>
      <c r="D1225" s="2">
        <f>BILANCA!E221</f>
        <v>1983241.51</v>
      </c>
      <c r="E1225" s="2">
        <v>0</v>
      </c>
      <c r="F1225" s="2">
        <v>0</v>
      </c>
      <c r="G1225" s="3">
        <f t="shared" si="38"/>
        <v>1135084.12145</v>
      </c>
      <c r="H1225" s="3">
        <f t="shared" si="41"/>
        <v>0.5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18578.34</v>
      </c>
      <c r="E1251" s="2">
        <v>0</v>
      </c>
      <c r="F1251" s="2">
        <v>0</v>
      </c>
      <c r="G1251" s="3">
        <f>B1251/1000*C1251+B1251/500*D1251</f>
        <v>8954.7598799999996</v>
      </c>
      <c r="H1251" s="3">
        <f>ABS(C1251-ROUND(C1251,0))+ABS(D1251-ROUND(D1251,0))</f>
        <v>0.34000000000014552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6548.72</v>
      </c>
      <c r="D1252" s="2">
        <f>BILANCA!E248</f>
        <v>7007.75</v>
      </c>
      <c r="E1252" s="2">
        <v>0</v>
      </c>
      <c r="F1252" s="2">
        <v>0</v>
      </c>
      <c r="G1252" s="3">
        <f t="shared" si="38"/>
        <v>4976.5412399999996</v>
      </c>
      <c r="H1252" s="3">
        <f t="shared" si="41"/>
        <v>0.52999999999974534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6548.72</v>
      </c>
      <c r="D1254" s="2">
        <f>BILANCA!E250</f>
        <v>7007.75</v>
      </c>
      <c r="E1254" s="2">
        <v>0</v>
      </c>
      <c r="F1254" s="2">
        <v>0</v>
      </c>
      <c r="G1254" s="3">
        <f t="shared" si="38"/>
        <v>5017.66968</v>
      </c>
      <c r="H1254" s="3">
        <f t="shared" si="41"/>
        <v>0.52999999999974534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34699272.519999996</v>
      </c>
      <c r="D1255" s="2">
        <f>BILANCA!E251</f>
        <v>34997828.269999996</v>
      </c>
      <c r="E1255" s="2">
        <v>0</v>
      </c>
      <c r="F1255" s="2">
        <v>0</v>
      </c>
      <c r="G1255" s="3">
        <f t="shared" si="38"/>
        <v>25650257.6197</v>
      </c>
      <c r="H1255" s="3">
        <f t="shared" si="41"/>
        <v>0.75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35422858.910000004</v>
      </c>
      <c r="D1256" s="2">
        <f>BILANCA!E252</f>
        <v>35186678.410000004</v>
      </c>
      <c r="E1256" s="2">
        <v>0</v>
      </c>
      <c r="F1256" s="2">
        <v>0</v>
      </c>
      <c r="G1256" s="3">
        <f t="shared" si="38"/>
        <v>26025869.069580004</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36735836.920000002</v>
      </c>
      <c r="D1257" s="2">
        <f>BILANCA!E253</f>
        <v>37169919.920000002</v>
      </c>
      <c r="E1257" s="2">
        <v>0</v>
      </c>
      <c r="F1257" s="2">
        <v>0</v>
      </c>
      <c r="G1257" s="3">
        <f t="shared" si="38"/>
        <v>27435692.159720004</v>
      </c>
      <c r="H1257" s="3">
        <f t="shared" si="41"/>
        <v>0.15999999642372131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1312978.01</v>
      </c>
      <c r="D1258" s="2">
        <f>BILANCA!E254</f>
        <v>1983241.51</v>
      </c>
      <c r="E1258" s="2">
        <v>0</v>
      </c>
      <c r="F1258" s="2">
        <v>0</v>
      </c>
      <c r="G1258" s="3">
        <f t="shared" si="38"/>
        <v>1309306.3354400001</v>
      </c>
      <c r="H1258" s="3">
        <f t="shared" si="41"/>
        <v>0.5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-1023909.9199999999</v>
      </c>
      <c r="D1259" s="2">
        <f>BILANCA!E255</f>
        <v>-508628.30999999994</v>
      </c>
      <c r="E1259" s="2">
        <v>0</v>
      </c>
      <c r="F1259" s="2">
        <v>0</v>
      </c>
      <c r="G1259" s="3">
        <f t="shared" si="38"/>
        <v>-508250.46845999995</v>
      </c>
      <c r="H1259" s="3">
        <f t="shared" si="41"/>
        <v>0.39000000001396984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707850.81</v>
      </c>
      <c r="D1260" s="2">
        <f>BILANCA!E256</f>
        <v>751331.83999999997</v>
      </c>
      <c r="E1260" s="2">
        <v>0</v>
      </c>
      <c r="F1260" s="2">
        <v>0</v>
      </c>
      <c r="G1260" s="3">
        <f t="shared" si="38"/>
        <v>552628.62250000006</v>
      </c>
      <c r="H1260" s="3">
        <f t="shared" si="41"/>
        <v>0.34999999997671694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707850.81</v>
      </c>
      <c r="D1261" s="2">
        <f>BILANCA!E257</f>
        <v>81068.34</v>
      </c>
      <c r="E1261" s="2">
        <v>0</v>
      </c>
      <c r="F1261" s="2">
        <v>0</v>
      </c>
      <c r="G1261" s="3">
        <f t="shared" si="38"/>
        <v>218366.85999000003</v>
      </c>
      <c r="H1261" s="3">
        <f t="shared" si="41"/>
        <v>0.52999999994062819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670263.5</v>
      </c>
      <c r="E1263" s="2">
        <v>0</v>
      </c>
      <c r="F1263" s="2">
        <v>0</v>
      </c>
      <c r="G1263" s="3">
        <f t="shared" si="38"/>
        <v>339153.33100000001</v>
      </c>
      <c r="H1263" s="3">
        <f t="shared" si="41"/>
        <v>0.5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1731760.73</v>
      </c>
      <c r="D1264" s="2">
        <f>BILANCA!E260</f>
        <v>1259960.1499999999</v>
      </c>
      <c r="E1264" s="2">
        <v>0</v>
      </c>
      <c r="F1264" s="2">
        <v>0</v>
      </c>
      <c r="G1264" s="3">
        <f t="shared" si="38"/>
        <v>1079926.98162</v>
      </c>
      <c r="H1264" s="3">
        <f t="shared" si="41"/>
        <v>0.41999999992549419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1464213.45</v>
      </c>
      <c r="D1266" s="2">
        <f>BILANCA!E262</f>
        <v>1259960.1499999999</v>
      </c>
      <c r="E1266" s="2">
        <v>0</v>
      </c>
      <c r="F1266" s="2">
        <v>0</v>
      </c>
      <c r="G1266" s="3">
        <f t="shared" si="38"/>
        <v>1019938.24</v>
      </c>
      <c r="H1266" s="3">
        <f t="shared" si="41"/>
        <v>0.59999999986030161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267547.28000000003</v>
      </c>
      <c r="D1267" s="2">
        <f>BILANCA!E263</f>
        <v>0</v>
      </c>
      <c r="E1267" s="2">
        <v>0</v>
      </c>
      <c r="F1267" s="2">
        <v>0</v>
      </c>
      <c r="G1267" s="3">
        <f t="shared" si="38"/>
        <v>68759.650960000014</v>
      </c>
      <c r="H1267" s="3">
        <f t="shared" si="41"/>
        <v>0.28000000002793968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1420.27</v>
      </c>
      <c r="E1268" s="2">
        <v>0</v>
      </c>
      <c r="F1268" s="2">
        <v>0</v>
      </c>
      <c r="G1268" s="3">
        <f>B1268/1000*C1268+B1268/500*D1268</f>
        <v>732.85932000000003</v>
      </c>
      <c r="H1268" s="3">
        <f>ABS(C1268-ROUND(C1268,0))+ABS(D1268-ROUND(D1268,0))</f>
        <v>0.26999999999998181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1420.27</v>
      </c>
      <c r="E1275" s="2">
        <v>0</v>
      </c>
      <c r="F1275" s="2">
        <v>0</v>
      </c>
      <c r="G1275" s="3">
        <f t="shared" si="46"/>
        <v>752.74310000000003</v>
      </c>
      <c r="H1275" s="3">
        <f t="shared" si="47"/>
        <v>0.26999999999998181</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238303.87000000002</v>
      </c>
      <c r="D1278" s="2">
        <f>BILANCA!E274</f>
        <v>303185</v>
      </c>
      <c r="E1278" s="2">
        <v>0</v>
      </c>
      <c r="F1278" s="2">
        <v>0</v>
      </c>
      <c r="G1278" s="3">
        <f t="shared" si="38"/>
        <v>226372.59716</v>
      </c>
      <c r="H1278" s="3">
        <f t="shared" si="41"/>
        <v>0.12999999997555278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18826.57</v>
      </c>
      <c r="D1279" s="2">
        <f>BILANCA!E275</f>
        <v>48433.58</v>
      </c>
      <c r="E1279" s="2">
        <v>0</v>
      </c>
      <c r="F1279" s="2">
        <v>0</v>
      </c>
      <c r="G1279" s="3">
        <f t="shared" ref="G1279:G1294" si="48">B1279/1000*C1279+B1279/500*D1279</f>
        <v>31121.613370000003</v>
      </c>
      <c r="H1279" s="3">
        <f t="shared" ref="H1279:H1294" si="49">ABS(C1279-ROUND(C1279,0))+ABS(D1279-ROUND(D1279,0))</f>
        <v>0.84999999999854481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1734.52</v>
      </c>
      <c r="E1281" s="2">
        <v>0</v>
      </c>
      <c r="F1281" s="2">
        <v>0</v>
      </c>
      <c r="G1281" s="3">
        <f t="shared" si="48"/>
        <v>940.10984000000008</v>
      </c>
      <c r="H1281" s="3">
        <f t="shared" si="49"/>
        <v>0.48000000000001819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1734.52</v>
      </c>
      <c r="E1286" s="2">
        <v>0</v>
      </c>
      <c r="F1286" s="2">
        <v>0</v>
      </c>
      <c r="G1286" s="3">
        <f t="shared" si="48"/>
        <v>957.45504000000005</v>
      </c>
      <c r="H1286" s="3">
        <f t="shared" si="49"/>
        <v>0.48000000000001819</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25025.200000000001</v>
      </c>
      <c r="D1290" s="2">
        <f>BILANCA!E286</f>
        <v>5602.64</v>
      </c>
      <c r="E1290" s="2">
        <v>0</v>
      </c>
      <c r="F1290" s="2">
        <v>0</v>
      </c>
      <c r="G1290" s="3">
        <f t="shared" si="48"/>
        <v>10144.5344</v>
      </c>
      <c r="H1290" s="3">
        <f t="shared" si="49"/>
        <v>0.56000000000040018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192225.54</v>
      </c>
      <c r="D1291" s="2">
        <f>BILANCA!E287</f>
        <v>247414.26</v>
      </c>
      <c r="E1291" s="2">
        <v>0</v>
      </c>
      <c r="F1291" s="2">
        <v>0</v>
      </c>
      <c r="G1291" s="3">
        <f t="shared" si="48"/>
        <v>193062.19086000003</v>
      </c>
      <c r="H1291" s="3">
        <f t="shared" si="49"/>
        <v>0.72000000000116415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2226.56</v>
      </c>
      <c r="D1292" s="2">
        <f>BILANCA!E288</f>
        <v>0</v>
      </c>
      <c r="E1292" s="2">
        <v>0</v>
      </c>
      <c r="F1292" s="2">
        <v>0</v>
      </c>
      <c r="G1292" s="3">
        <f t="shared" si="48"/>
        <v>627.88991999999996</v>
      </c>
      <c r="H1292" s="3">
        <f t="shared" si="49"/>
        <v>0.44000000000005457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62019.66</v>
      </c>
      <c r="D1295" s="2">
        <f>BILANCA!E291</f>
        <v>18013.439999999999</v>
      </c>
      <c r="E1295" s="2">
        <v>0</v>
      </c>
      <c r="F1295" s="2">
        <v>0</v>
      </c>
      <c r="G1295" s="3">
        <f t="shared" si="38"/>
        <v>27943.263899999998</v>
      </c>
      <c r="H1295" s="3">
        <f t="shared" si="41"/>
        <v>0.77999999999519787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31976.09</v>
      </c>
      <c r="D1296" s="2">
        <f>BILANCA!E292</f>
        <v>287</v>
      </c>
      <c r="E1296" s="2">
        <v>0</v>
      </c>
      <c r="F1296" s="2">
        <v>0</v>
      </c>
      <c r="G1296" s="3">
        <f t="shared" ref="G1296:G1299" si="50">B1296/1000*C1296+B1296/500*D1296</f>
        <v>9309.3257400000002</v>
      </c>
      <c r="H1296" s="3">
        <f t="shared" ref="H1296:H1299" si="51">ABS(C1296-ROUND(C1296,0))+ABS(D1296-ROUND(D1296,0))</f>
        <v>9.0000000000145519E-2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30043.57</v>
      </c>
      <c r="D1297" s="2">
        <f>BILANCA!E293</f>
        <v>17726.439999999999</v>
      </c>
      <c r="E1297" s="2">
        <v>0</v>
      </c>
      <c r="F1297" s="2">
        <v>0</v>
      </c>
      <c r="G1297" s="3">
        <f t="shared" si="50"/>
        <v>18797.48115</v>
      </c>
      <c r="H1297" s="3">
        <f t="shared" si="51"/>
        <v>0.86999999999898137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2973294.89</v>
      </c>
      <c r="D1301" s="2">
        <f>BILANCA!E297</f>
        <v>4104890.27</v>
      </c>
      <c r="E1301" s="2">
        <v>0</v>
      </c>
      <c r="F1301" s="2">
        <v>0</v>
      </c>
      <c r="G1301" s="3">
        <f t="shared" si="38"/>
        <v>3254274.9501299998</v>
      </c>
      <c r="H1301" s="3">
        <f t="shared" si="41"/>
        <v>0.37999999988824129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2973294.89</v>
      </c>
      <c r="D1302" s="2">
        <f>BILANCA!E298</f>
        <v>4104890.27</v>
      </c>
      <c r="E1302" s="2">
        <v>0</v>
      </c>
      <c r="F1302" s="2">
        <v>0</v>
      </c>
      <c r="G1302" s="3">
        <f t="shared" si="38"/>
        <v>3265458.02556</v>
      </c>
      <c r="H1302" s="3">
        <f t="shared" si="41"/>
        <v>0.37999999988824129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46520.24</v>
      </c>
      <c r="D1303" s="2">
        <f>BILANCA!E300</f>
        <v>46520.24</v>
      </c>
      <c r="E1303" s="2">
        <v>0</v>
      </c>
      <c r="F1303" s="2">
        <v>0</v>
      </c>
      <c r="G1303" s="3">
        <f t="shared" si="38"/>
        <v>40891.290959999998</v>
      </c>
      <c r="H1303" s="3">
        <f t="shared" si="41"/>
        <v>0.47999999999592546</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261508.8</v>
      </c>
      <c r="D1305" s="2">
        <f>BILANCA!E302</f>
        <v>242896.51</v>
      </c>
      <c r="E1305" s="2">
        <v>0</v>
      </c>
      <c r="F1305" s="2">
        <v>0</v>
      </c>
      <c r="G1305" s="3">
        <f t="shared" si="38"/>
        <v>220454.03689999998</v>
      </c>
      <c r="H1305" s="3">
        <f t="shared" si="41"/>
        <v>0.69000000000232831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154205.9</v>
      </c>
      <c r="D1306" s="2">
        <f>BILANCA!E303</f>
        <v>157008.19</v>
      </c>
      <c r="E1306" s="2">
        <v>0</v>
      </c>
      <c r="F1306" s="2">
        <v>0</v>
      </c>
      <c r="G1306" s="3">
        <f t="shared" si="38"/>
        <v>138593.79488</v>
      </c>
      <c r="H1306" s="3">
        <f t="shared" si="41"/>
        <v>0.29000000000814907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44990.49</v>
      </c>
      <c r="D1308" s="2">
        <f>BILANCA!E305</f>
        <v>12085.27</v>
      </c>
      <c r="E1308" s="2">
        <v>0</v>
      </c>
      <c r="F1308" s="2">
        <v>0</v>
      </c>
      <c r="G1308" s="3">
        <f t="shared" ref="G1308:G1581" si="52">B1308/1000*C1308+B1308/500*D1308</f>
        <v>20609.986939999999</v>
      </c>
      <c r="H1308" s="3">
        <f t="shared" si="41"/>
        <v>0.75999999999839929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28138.799999999999</v>
      </c>
      <c r="D1309" s="2">
        <f>BILANCA!E306</f>
        <v>16770.96</v>
      </c>
      <c r="E1309" s="2">
        <v>0</v>
      </c>
      <c r="F1309" s="2">
        <v>0</v>
      </c>
      <c r="G1309" s="3">
        <f t="shared" si="52"/>
        <v>18442.535279999996</v>
      </c>
      <c r="H1309" s="3">
        <f t="shared" si="41"/>
        <v>0.24000000000160071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2260.16</v>
      </c>
      <c r="D1311" s="2">
        <f>BILANCA!E308</f>
        <v>5038.3</v>
      </c>
      <c r="E1311" s="2">
        <v>0</v>
      </c>
      <c r="F1311" s="2">
        <v>0</v>
      </c>
      <c r="G1311" s="3">
        <f t="shared" si="52"/>
        <v>3713.3647599999999</v>
      </c>
      <c r="H1311" s="3">
        <f t="shared" si="41"/>
        <v>0.46000000000003638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167.01</v>
      </c>
      <c r="E1312" s="2">
        <v>0</v>
      </c>
      <c r="F1312" s="2">
        <v>0</v>
      </c>
      <c r="G1312" s="3">
        <f t="shared" si="52"/>
        <v>100.87403999999999</v>
      </c>
      <c r="H1312" s="3">
        <f t="shared" si="41"/>
        <v>9.9999999999909051E-3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4826.1899999999996</v>
      </c>
      <c r="D1314" s="2">
        <f>BILANCA!E311</f>
        <v>1267.53</v>
      </c>
      <c r="E1314" s="2">
        <v>0</v>
      </c>
      <c r="F1314" s="2">
        <v>0</v>
      </c>
      <c r="G1314" s="3">
        <f t="shared" si="52"/>
        <v>2237.8199999999997</v>
      </c>
      <c r="H1314" s="3">
        <f t="shared" si="41"/>
        <v>0.65999999999962711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1245.24</v>
      </c>
      <c r="E1317" s="2">
        <v>0</v>
      </c>
      <c r="F1317" s="2">
        <v>0</v>
      </c>
      <c r="G1317" s="3">
        <f t="shared" si="53"/>
        <v>764.57736</v>
      </c>
      <c r="H1317" s="3">
        <f t="shared" si="54"/>
        <v>0.24000000000000909</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186668.31</v>
      </c>
      <c r="D1339" s="2">
        <f>BILANCA!E336</f>
        <v>372681.17</v>
      </c>
      <c r="E1339" s="2">
        <v>0</v>
      </c>
      <c r="F1339" s="2">
        <v>0</v>
      </c>
      <c r="G1339" s="3">
        <f t="shared" si="52"/>
        <v>306638.08385</v>
      </c>
      <c r="H1339" s="3">
        <f t="shared" si="41"/>
        <v>0.47999999998137355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444478.56</v>
      </c>
      <c r="D1340" s="2">
        <f>BILANCA!E337</f>
        <v>380065.47</v>
      </c>
      <c r="E1340" s="2">
        <v>0</v>
      </c>
      <c r="F1340" s="2">
        <v>0</v>
      </c>
      <c r="G1340" s="3">
        <f t="shared" si="52"/>
        <v>397521.13500000001</v>
      </c>
      <c r="H1340" s="3">
        <f t="shared" si="41"/>
        <v>0.90999999997438863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301457.71000000002</v>
      </c>
      <c r="D1341" s="2">
        <f>BILANCA!E338</f>
        <v>58392.32</v>
      </c>
      <c r="E1341" s="2">
        <v>0</v>
      </c>
      <c r="F1341" s="2">
        <v>0</v>
      </c>
      <c r="G1341" s="3">
        <f t="shared" si="52"/>
        <v>138438.21785000002</v>
      </c>
      <c r="H1341" s="3">
        <f t="shared" si="41"/>
        <v>0.6099999999787542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269677.63</v>
      </c>
      <c r="D1342" s="2">
        <f>BILANCA!E339</f>
        <v>80329.91</v>
      </c>
      <c r="E1342" s="2">
        <v>0</v>
      </c>
      <c r="F1342" s="2">
        <v>0</v>
      </c>
      <c r="G1342" s="3">
        <f t="shared" si="52"/>
        <v>142872.03340000001</v>
      </c>
      <c r="H1342" s="3">
        <f t="shared" si="41"/>
        <v>0.45999999999185093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1312978.01</v>
      </c>
      <c r="D1346" s="2">
        <f>BILANCA!E343</f>
        <v>1983241.51</v>
      </c>
      <c r="E1346" s="2">
        <v>0</v>
      </c>
      <c r="F1346" s="2">
        <v>0</v>
      </c>
      <c r="G1346" s="3">
        <f t="shared" si="52"/>
        <v>1773898.9060800001</v>
      </c>
      <c r="H1346" s="3">
        <f t="shared" si="41"/>
        <v>0.5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1898.03</v>
      </c>
      <c r="D1347" s="2">
        <f>BILANCA!E344</f>
        <v>852.76</v>
      </c>
      <c r="E1347" s="2">
        <v>0</v>
      </c>
      <c r="F1347" s="2">
        <v>0</v>
      </c>
      <c r="G1347" s="3">
        <f t="shared" si="52"/>
        <v>1214.39635</v>
      </c>
      <c r="H1347" s="3">
        <f t="shared" si="41"/>
        <v>0.26999999999998181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6384</v>
      </c>
      <c r="E1370" s="2">
        <v>0</v>
      </c>
      <c r="F1370" s="2">
        <v>0</v>
      </c>
      <c r="G1370" s="3">
        <f t="shared" si="57"/>
        <v>4596.4799999999996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12194.34</v>
      </c>
      <c r="E1372" s="2">
        <v>0</v>
      </c>
      <c r="F1372" s="2">
        <v>0</v>
      </c>
      <c r="G1372" s="3">
        <f t="shared" ref="G1372:G1389" si="59">B1372/1000*C1372+B1372/500*D1372</f>
        <v>8828.7021600000007</v>
      </c>
      <c r="H1372" s="3">
        <f t="shared" ref="H1372:H1389" si="60">ABS(C1372-ROUND(C1372,0))+ABS(D1372-ROUND(D1372,0))</f>
        <v>0.34000000000014552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2920024.43</v>
      </c>
      <c r="D1394" s="2">
        <f>BILANCA!E391</f>
        <v>3412505.28</v>
      </c>
      <c r="E1394" s="2">
        <v>0</v>
      </c>
      <c r="F1394" s="2">
        <v>0</v>
      </c>
      <c r="G1394" s="3">
        <f t="shared" si="61"/>
        <v>3742093.43616</v>
      </c>
      <c r="H1394" s="3">
        <f t="shared" si="62"/>
        <v>0.7099999999627471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53270.46</v>
      </c>
      <c r="D1395" s="2">
        <f>BILANCA!E392</f>
        <v>153399.32</v>
      </c>
      <c r="E1395" s="2">
        <v>0</v>
      </c>
      <c r="F1395" s="2">
        <v>0</v>
      </c>
      <c r="G1395" s="3">
        <f t="shared" si="61"/>
        <v>138626.60350000003</v>
      </c>
      <c r="H1395" s="3">
        <f t="shared" si="62"/>
        <v>0.7800000000061118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538985.67000000004</v>
      </c>
      <c r="E1396" s="2">
        <v>0</v>
      </c>
      <c r="F1396" s="2">
        <v>0</v>
      </c>
      <c r="G1396" s="3">
        <f t="shared" si="61"/>
        <v>416096.93724000006</v>
      </c>
      <c r="H1396" s="3">
        <f t="shared" si="62"/>
        <v>0.32999999995809048</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1081331.97</v>
      </c>
      <c r="D1401" s="7">
        <f>'RAS-funkcijski'!E5</f>
        <v>1268394.6299999999</v>
      </c>
      <c r="E1401" s="7">
        <v>0</v>
      </c>
      <c r="F1401" s="7">
        <v>0</v>
      </c>
      <c r="G1401" s="8">
        <f t="shared" si="52"/>
        <v>3618.1212299999997</v>
      </c>
      <c r="H1401" s="8">
        <f t="shared" si="41"/>
        <v>0.40000000013969839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1038019.15</v>
      </c>
      <c r="D1402" s="2">
        <f>'RAS-funkcijski'!E6</f>
        <v>1223861.1299999999</v>
      </c>
      <c r="E1402" s="2">
        <v>0</v>
      </c>
      <c r="F1402" s="2">
        <v>0</v>
      </c>
      <c r="G1402" s="3">
        <f t="shared" si="52"/>
        <v>6971.4828200000002</v>
      </c>
      <c r="H1402" s="3">
        <f t="shared" si="41"/>
        <v>0.27999999991152436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956751.17</v>
      </c>
      <c r="D1403" s="2">
        <f>'RAS-funkcijski'!E7</f>
        <v>1113006.24</v>
      </c>
      <c r="E1403" s="2">
        <v>0</v>
      </c>
      <c r="F1403" s="2">
        <v>0</v>
      </c>
      <c r="G1403" s="3">
        <f t="shared" si="52"/>
        <v>9548.2909500000005</v>
      </c>
      <c r="H1403" s="3">
        <f t="shared" si="41"/>
        <v>0.41000000003259629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81267.98</v>
      </c>
      <c r="D1404" s="2">
        <f>'RAS-funkcijski'!E8</f>
        <v>110854.89</v>
      </c>
      <c r="E1404" s="2">
        <v>0</v>
      </c>
      <c r="F1404" s="2">
        <v>0</v>
      </c>
      <c r="G1404" s="3">
        <f t="shared" si="52"/>
        <v>1211.91104</v>
      </c>
      <c r="H1404" s="3">
        <f t="shared" si="41"/>
        <v>0.13000000000465661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43312.82</v>
      </c>
      <c r="D1409" s="2">
        <f>'RAS-funkcijski'!E13</f>
        <v>44533.5</v>
      </c>
      <c r="E1409" s="2">
        <v>0</v>
      </c>
      <c r="F1409" s="2">
        <v>0</v>
      </c>
      <c r="G1409" s="3">
        <f t="shared" si="52"/>
        <v>1191.4183799999998</v>
      </c>
      <c r="H1409" s="3">
        <f t="shared" si="41"/>
        <v>0.68000000000029104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43312.82</v>
      </c>
      <c r="D1412" s="2">
        <f>'RAS-funkcijski'!E16</f>
        <v>44533.5</v>
      </c>
      <c r="E1412" s="2">
        <v>0</v>
      </c>
      <c r="F1412" s="2">
        <v>0</v>
      </c>
      <c r="G1412" s="3">
        <f t="shared" si="52"/>
        <v>1588.5578399999999</v>
      </c>
      <c r="H1412" s="3">
        <f t="shared" si="41"/>
        <v>0.68000000000029104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99192.15</v>
      </c>
      <c r="D1424" s="2">
        <f>'RAS-funkcijski'!E28</f>
        <v>82514.709999999992</v>
      </c>
      <c r="E1424" s="2">
        <v>0</v>
      </c>
      <c r="F1424" s="2">
        <v>0</v>
      </c>
      <c r="G1424" s="3">
        <f t="shared" si="52"/>
        <v>6341.3176799999992</v>
      </c>
      <c r="H1424" s="3">
        <f t="shared" si="41"/>
        <v>0.44000000000232831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63920</v>
      </c>
      <c r="D1426" s="2">
        <f>'RAS-funkcijski'!E30</f>
        <v>63420</v>
      </c>
      <c r="E1426" s="2">
        <v>0</v>
      </c>
      <c r="F1426" s="2">
        <v>0</v>
      </c>
      <c r="G1426" s="3">
        <f t="shared" si="52"/>
        <v>4959.7599999999993</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35272.15</v>
      </c>
      <c r="D1430" s="2">
        <f>'RAS-funkcijski'!E34</f>
        <v>19094.71</v>
      </c>
      <c r="E1430" s="2">
        <v>0</v>
      </c>
      <c r="F1430" s="2">
        <v>0</v>
      </c>
      <c r="G1430" s="3">
        <f t="shared" si="52"/>
        <v>2203.8471</v>
      </c>
      <c r="H1430" s="3">
        <f t="shared" si="41"/>
        <v>0.44000000000232831</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912473.13</v>
      </c>
      <c r="D1431" s="2">
        <f>'RAS-funkcijski'!E35</f>
        <v>1248595.6599999999</v>
      </c>
      <c r="E1431" s="2">
        <v>0</v>
      </c>
      <c r="F1431" s="2">
        <v>0</v>
      </c>
      <c r="G1431" s="3">
        <f t="shared" si="52"/>
        <v>105699.59795</v>
      </c>
      <c r="H1431" s="3">
        <f t="shared" si="41"/>
        <v>0.47000000008847564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2654.46</v>
      </c>
      <c r="D1435" s="2">
        <f>'RAS-funkcijski'!E39</f>
        <v>2654.46</v>
      </c>
      <c r="E1435" s="2">
        <v>0</v>
      </c>
      <c r="F1435" s="2">
        <v>0</v>
      </c>
      <c r="G1435" s="3">
        <f t="shared" si="52"/>
        <v>278.7183</v>
      </c>
      <c r="H1435" s="3">
        <f t="shared" si="41"/>
        <v>0.92000000000007276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2654.46</v>
      </c>
      <c r="D1436" s="2">
        <f>'RAS-funkcijski'!E40</f>
        <v>2654.46</v>
      </c>
      <c r="E1436" s="2">
        <v>0</v>
      </c>
      <c r="F1436" s="2">
        <v>0</v>
      </c>
      <c r="G1436" s="3">
        <f t="shared" si="52"/>
        <v>286.68167999999997</v>
      </c>
      <c r="H1436" s="3">
        <f t="shared" si="41"/>
        <v>0.92000000000007276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6750</v>
      </c>
      <c r="E1439" s="2">
        <v>0</v>
      </c>
      <c r="F1439" s="2">
        <v>0</v>
      </c>
      <c r="G1439" s="3">
        <f t="shared" si="52"/>
        <v>526.5</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6750</v>
      </c>
      <c r="E1444" s="2">
        <v>0</v>
      </c>
      <c r="F1444" s="2">
        <v>0</v>
      </c>
      <c r="G1444" s="3">
        <f t="shared" si="52"/>
        <v>594</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77083.31</v>
      </c>
      <c r="D1446" s="2">
        <f>'RAS-funkcijski'!E50</f>
        <v>122283.66</v>
      </c>
      <c r="E1446" s="2">
        <v>0</v>
      </c>
      <c r="F1446" s="2">
        <v>0</v>
      </c>
      <c r="G1446" s="3">
        <f t="shared" si="52"/>
        <v>14795.928979999999</v>
      </c>
      <c r="H1446" s="3">
        <f t="shared" si="63"/>
        <v>0.64999999999417923</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77083.31</v>
      </c>
      <c r="D1449" s="2">
        <f>'RAS-funkcijski'!E53</f>
        <v>122283.66</v>
      </c>
      <c r="E1449" s="2">
        <v>0</v>
      </c>
      <c r="F1449" s="2">
        <v>0</v>
      </c>
      <c r="G1449" s="3">
        <f t="shared" si="52"/>
        <v>15760.880870000001</v>
      </c>
      <c r="H1449" s="3">
        <f t="shared" si="63"/>
        <v>0.64999999999417923</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655551.75</v>
      </c>
      <c r="D1450" s="2">
        <f>'RAS-funkcijski'!E54</f>
        <v>938921.32000000007</v>
      </c>
      <c r="E1450" s="2">
        <v>0</v>
      </c>
      <c r="F1450" s="2">
        <v>0</v>
      </c>
      <c r="G1450" s="3">
        <f t="shared" si="52"/>
        <v>126669.71950000001</v>
      </c>
      <c r="H1450" s="3">
        <f t="shared" si="63"/>
        <v>0.57000000006519258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655551.75</v>
      </c>
      <c r="D1451" s="2">
        <f>'RAS-funkcijski'!E55</f>
        <v>600495.29</v>
      </c>
      <c r="E1451" s="2">
        <v>0</v>
      </c>
      <c r="F1451" s="2">
        <v>0</v>
      </c>
      <c r="G1451" s="3">
        <f t="shared" si="52"/>
        <v>94683.65883</v>
      </c>
      <c r="H1451" s="3">
        <f t="shared" si="63"/>
        <v>0.5400000000372529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338426.03</v>
      </c>
      <c r="E1455" s="2">
        <v>0</v>
      </c>
      <c r="F1455" s="2">
        <v>0</v>
      </c>
      <c r="G1455" s="3">
        <f t="shared" si="52"/>
        <v>37226.863300000005</v>
      </c>
      <c r="H1455" s="3">
        <f t="shared" si="63"/>
        <v>3.0000000027939677E-2</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12124.26</v>
      </c>
      <c r="D1456" s="2">
        <f>'RAS-funkcijski'!E60</f>
        <v>26900.03</v>
      </c>
      <c r="E1456" s="2">
        <v>0</v>
      </c>
      <c r="F1456" s="2">
        <v>0</v>
      </c>
      <c r="G1456" s="3">
        <f t="shared" si="52"/>
        <v>3691.7619199999999</v>
      </c>
      <c r="H1456" s="3">
        <f t="shared" si="63"/>
        <v>0.28999999999905413</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159268.44</v>
      </c>
      <c r="D1457" s="2">
        <f>'RAS-funkcijski'!E61</f>
        <v>138174.81</v>
      </c>
      <c r="E1457" s="2">
        <v>0</v>
      </c>
      <c r="F1457" s="2">
        <v>0</v>
      </c>
      <c r="G1457" s="3">
        <f t="shared" si="52"/>
        <v>24830.229420000003</v>
      </c>
      <c r="H1457" s="3">
        <f t="shared" si="63"/>
        <v>0.63000000000465661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159268.44</v>
      </c>
      <c r="D1460" s="2">
        <f>'RAS-funkcijski'!E64</f>
        <v>138174.81</v>
      </c>
      <c r="E1460" s="2">
        <v>0</v>
      </c>
      <c r="F1460" s="2">
        <v>0</v>
      </c>
      <c r="G1460" s="3">
        <f t="shared" si="52"/>
        <v>26137.083599999998</v>
      </c>
      <c r="H1460" s="3">
        <f t="shared" si="63"/>
        <v>0.63000000000465661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5790.91</v>
      </c>
      <c r="D1470" s="2">
        <f>'RAS-funkcijski'!E74</f>
        <v>12911.38</v>
      </c>
      <c r="E1470" s="2">
        <v>0</v>
      </c>
      <c r="F1470" s="2">
        <v>0</v>
      </c>
      <c r="G1470" s="3">
        <f t="shared" si="52"/>
        <v>2212.9569000000001</v>
      </c>
      <c r="H1470" s="3">
        <f t="shared" si="63"/>
        <v>0.46999999999934516</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422235.98000000004</v>
      </c>
      <c r="D1471" s="2">
        <f>'RAS-funkcijski'!E75</f>
        <v>568134.17999999993</v>
      </c>
      <c r="E1471" s="2">
        <v>0</v>
      </c>
      <c r="F1471" s="2">
        <v>0</v>
      </c>
      <c r="G1471" s="3">
        <f t="shared" si="52"/>
        <v>110653.80813999998</v>
      </c>
      <c r="H1471" s="3">
        <f t="shared" si="63"/>
        <v>0.19999999989522621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28990.9</v>
      </c>
      <c r="E1472" s="2">
        <v>0</v>
      </c>
      <c r="F1472" s="2">
        <v>0</v>
      </c>
      <c r="G1472" s="3">
        <f t="shared" si="52"/>
        <v>4174.6895999999997</v>
      </c>
      <c r="H1472" s="3">
        <f t="shared" si="63"/>
        <v>9.9999999998544808E-2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16575</v>
      </c>
      <c r="D1473" s="2">
        <f>'RAS-funkcijski'!E77</f>
        <v>24212.5</v>
      </c>
      <c r="E1473" s="2">
        <v>0</v>
      </c>
      <c r="F1473" s="2">
        <v>0</v>
      </c>
      <c r="G1473" s="3">
        <f t="shared" si="52"/>
        <v>4745</v>
      </c>
      <c r="H1473" s="3">
        <f t="shared" si="63"/>
        <v>0.5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17613.91</v>
      </c>
      <c r="D1474" s="2">
        <f>'RAS-funkcijski'!E78</f>
        <v>22400.22</v>
      </c>
      <c r="E1474" s="2">
        <v>0</v>
      </c>
      <c r="F1474" s="2">
        <v>0</v>
      </c>
      <c r="G1474" s="3">
        <f t="shared" si="52"/>
        <v>4618.6619000000001</v>
      </c>
      <c r="H1474" s="3">
        <f t="shared" si="63"/>
        <v>0.31000000000130967</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387148.39</v>
      </c>
      <c r="D1475" s="2">
        <f>'RAS-funkcijski'!E79</f>
        <v>461986.05</v>
      </c>
      <c r="E1475" s="2">
        <v>0</v>
      </c>
      <c r="F1475" s="2">
        <v>0</v>
      </c>
      <c r="G1475" s="3">
        <f t="shared" si="52"/>
        <v>98334.036749999999</v>
      </c>
      <c r="H1475" s="3">
        <f t="shared" si="63"/>
        <v>0.44000000000232831</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898.68</v>
      </c>
      <c r="D1476" s="2">
        <f>'RAS-funkcijski'!E80</f>
        <v>30544.51</v>
      </c>
      <c r="E1476" s="2">
        <v>0</v>
      </c>
      <c r="F1476" s="2">
        <v>0</v>
      </c>
      <c r="G1476" s="3">
        <f t="shared" si="52"/>
        <v>4711.0652</v>
      </c>
      <c r="H1476" s="3">
        <f t="shared" si="63"/>
        <v>0.81000000000165073</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2345944.42</v>
      </c>
      <c r="D1478" s="2">
        <f>'RAS-funkcijski'!E82</f>
        <v>1319453.4300000002</v>
      </c>
      <c r="E1478" s="2">
        <v>0</v>
      </c>
      <c r="F1478" s="2">
        <v>0</v>
      </c>
      <c r="G1478" s="3">
        <f t="shared" si="52"/>
        <v>388818.39983999997</v>
      </c>
      <c r="H1478" s="3">
        <f t="shared" si="63"/>
        <v>0.85000000009313226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250050.11</v>
      </c>
      <c r="D1479" s="2">
        <f>'RAS-funkcijski'!E83</f>
        <v>298531.65000000002</v>
      </c>
      <c r="E1479" s="2">
        <v>0</v>
      </c>
      <c r="F1479" s="2">
        <v>0</v>
      </c>
      <c r="G1479" s="3">
        <f t="shared" si="52"/>
        <v>66921.959390000004</v>
      </c>
      <c r="H1479" s="3">
        <f t="shared" si="63"/>
        <v>0.4599999999627471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2034414</v>
      </c>
      <c r="D1480" s="2">
        <f>'RAS-funkcijski'!E84</f>
        <v>969306.76</v>
      </c>
      <c r="E1480" s="2">
        <v>0</v>
      </c>
      <c r="F1480" s="2">
        <v>0</v>
      </c>
      <c r="G1480" s="3">
        <f t="shared" si="52"/>
        <v>317842.20160000003</v>
      </c>
      <c r="H1480" s="3">
        <f t="shared" si="63"/>
        <v>0.23999999999068677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61480.31</v>
      </c>
      <c r="D1482" s="2">
        <f>'RAS-funkcijski'!E86</f>
        <v>51615.02</v>
      </c>
      <c r="E1482" s="2">
        <v>0</v>
      </c>
      <c r="F1482" s="2">
        <v>0</v>
      </c>
      <c r="G1482" s="3">
        <f t="shared" si="52"/>
        <v>13506.2487</v>
      </c>
      <c r="H1482" s="3">
        <f t="shared" si="63"/>
        <v>0.32999999999447027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27928.28</v>
      </c>
      <c r="D1485" s="2">
        <f>'RAS-funkcijski'!E89</f>
        <v>29505.91</v>
      </c>
      <c r="E1485" s="2">
        <v>0</v>
      </c>
      <c r="F1485" s="2">
        <v>0</v>
      </c>
      <c r="G1485" s="3">
        <f t="shared" si="52"/>
        <v>7389.9085000000005</v>
      </c>
      <c r="H1485" s="3">
        <f t="shared" si="63"/>
        <v>0.36999999999898137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3036.27</v>
      </c>
      <c r="D1501" s="2">
        <f>'RAS-funkcijski'!E105</f>
        <v>4724.88</v>
      </c>
      <c r="E1501" s="2">
        <v>0</v>
      </c>
      <c r="F1501" s="2">
        <v>0</v>
      </c>
      <c r="G1501" s="3">
        <f t="shared" si="52"/>
        <v>1261.0890300000001</v>
      </c>
      <c r="H1501" s="3">
        <f t="shared" si="63"/>
        <v>0.38999999999987267</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24892.01</v>
      </c>
      <c r="D1502" s="2">
        <f>'RAS-funkcijski'!E106</f>
        <v>24781.03</v>
      </c>
      <c r="E1502" s="2">
        <v>0</v>
      </c>
      <c r="F1502" s="2">
        <v>0</v>
      </c>
      <c r="G1502" s="3">
        <f t="shared" si="52"/>
        <v>7594.3151399999988</v>
      </c>
      <c r="H1502" s="3">
        <f t="shared" si="63"/>
        <v>3.9999999997235136E-2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372787.02</v>
      </c>
      <c r="D1503" s="2">
        <f>'RAS-funkcijski'!E107</f>
        <v>689130.05</v>
      </c>
      <c r="E1503" s="2">
        <v>0</v>
      </c>
      <c r="F1503" s="2">
        <v>0</v>
      </c>
      <c r="G1503" s="3">
        <f t="shared" si="52"/>
        <v>180357.85336000001</v>
      </c>
      <c r="H1503" s="3">
        <f t="shared" si="63"/>
        <v>7.000000006519258E-2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231369.24</v>
      </c>
      <c r="D1504" s="2">
        <f>'RAS-funkcijski'!E108</f>
        <v>186355.96</v>
      </c>
      <c r="E1504" s="2">
        <v>0</v>
      </c>
      <c r="F1504" s="2">
        <v>0</v>
      </c>
      <c r="G1504" s="3">
        <f t="shared" si="52"/>
        <v>62824.440639999993</v>
      </c>
      <c r="H1504" s="3">
        <f t="shared" si="63"/>
        <v>0.27999999999883585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36716.44</v>
      </c>
      <c r="D1505" s="2">
        <f>'RAS-funkcijski'!E109</f>
        <v>46617.95</v>
      </c>
      <c r="E1505" s="2">
        <v>0</v>
      </c>
      <c r="F1505" s="2">
        <v>0</v>
      </c>
      <c r="G1505" s="3">
        <f t="shared" si="52"/>
        <v>13644.995699999999</v>
      </c>
      <c r="H1505" s="3">
        <f t="shared" si="63"/>
        <v>0.49000000000523869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104701.34</v>
      </c>
      <c r="D1509" s="2">
        <f>'RAS-funkcijski'!E113</f>
        <v>456156.14</v>
      </c>
      <c r="E1509" s="2">
        <v>0</v>
      </c>
      <c r="F1509" s="2">
        <v>0</v>
      </c>
      <c r="G1509" s="3">
        <f t="shared" si="52"/>
        <v>110854.48458</v>
      </c>
      <c r="H1509" s="3">
        <f t="shared" si="63"/>
        <v>0.48000000001047738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138903.28999999998</v>
      </c>
      <c r="D1510" s="2">
        <f>'RAS-funkcijski'!E114</f>
        <v>198169.22</v>
      </c>
      <c r="E1510" s="2">
        <v>0</v>
      </c>
      <c r="F1510" s="2">
        <v>0</v>
      </c>
      <c r="G1510" s="3">
        <f t="shared" si="52"/>
        <v>58876.590299999996</v>
      </c>
      <c r="H1510" s="3">
        <f t="shared" si="63"/>
        <v>0.5099999999802094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94123.29</v>
      </c>
      <c r="D1511" s="2">
        <f>'RAS-funkcijski'!E115</f>
        <v>136869.22</v>
      </c>
      <c r="E1511" s="2">
        <v>0</v>
      </c>
      <c r="F1511" s="2">
        <v>0</v>
      </c>
      <c r="G1511" s="3">
        <f t="shared" si="52"/>
        <v>40832.652029999997</v>
      </c>
      <c r="H1511" s="3">
        <f t="shared" si="63"/>
        <v>0.50999999999476131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94123.29</v>
      </c>
      <c r="D1513" s="2">
        <f>'RAS-funkcijski'!E117</f>
        <v>136869.22</v>
      </c>
      <c r="E1513" s="2">
        <v>0</v>
      </c>
      <c r="F1513" s="2">
        <v>0</v>
      </c>
      <c r="G1513" s="3">
        <f t="shared" si="52"/>
        <v>41568.375490000006</v>
      </c>
      <c r="H1513" s="3">
        <f t="shared" si="63"/>
        <v>0.50999999999476131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44780</v>
      </c>
      <c r="D1514" s="2">
        <f>'RAS-funkcijski'!E118</f>
        <v>61300</v>
      </c>
      <c r="E1514" s="2">
        <v>0</v>
      </c>
      <c r="F1514" s="2">
        <v>0</v>
      </c>
      <c r="G1514" s="3">
        <f t="shared" si="52"/>
        <v>19081.32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44780</v>
      </c>
      <c r="D1516" s="2">
        <f>'RAS-funkcijski'!E120</f>
        <v>61300</v>
      </c>
      <c r="E1516" s="2">
        <v>0</v>
      </c>
      <c r="F1516" s="2">
        <v>0</v>
      </c>
      <c r="G1516" s="3">
        <f t="shared" si="52"/>
        <v>19416.080000000002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169952</v>
      </c>
      <c r="D1525" s="2">
        <f>'RAS-funkcijski'!E129</f>
        <v>152127.64000000001</v>
      </c>
      <c r="E1525" s="2">
        <v>0</v>
      </c>
      <c r="F1525" s="2">
        <v>0</v>
      </c>
      <c r="G1525" s="3">
        <f t="shared" si="52"/>
        <v>59275.91</v>
      </c>
      <c r="H1525" s="3">
        <f t="shared" si="63"/>
        <v>0.35999999998603016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169952</v>
      </c>
      <c r="D1536" s="2">
        <f>'RAS-funkcijski'!E140</f>
        <v>152127.64000000001</v>
      </c>
      <c r="E1536" s="2">
        <v>0</v>
      </c>
      <c r="F1536" s="2">
        <v>0</v>
      </c>
      <c r="G1536" s="3">
        <f t="shared" si="52"/>
        <v>64492.190080000008</v>
      </c>
      <c r="H1536" s="3">
        <f t="shared" si="63"/>
        <v>0.35999999998603016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5570748.2400000012</v>
      </c>
      <c r="D1537" s="14">
        <f>'RAS-funkcijski'!E141</f>
        <v>5556025.4299999988</v>
      </c>
      <c r="E1537" s="14">
        <v>0</v>
      </c>
      <c r="F1537" s="14">
        <v>0</v>
      </c>
      <c r="G1537" s="15">
        <f t="shared" si="52"/>
        <v>2285543.4767</v>
      </c>
      <c r="H1537" s="15">
        <f t="shared" si="63"/>
        <v>0.66999999992549419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0.39</v>
      </c>
      <c r="D1538" s="7">
        <f>'P-VRIO'!E5</f>
        <v>958264.62</v>
      </c>
      <c r="E1538" s="7">
        <v>0</v>
      </c>
      <c r="F1538" s="7">
        <v>0</v>
      </c>
      <c r="G1538" s="8">
        <f t="shared" si="52"/>
        <v>1916.52963</v>
      </c>
      <c r="H1538" s="8">
        <f t="shared" si="63"/>
        <v>0.77000000000465663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675.72</v>
      </c>
      <c r="E1539" s="2">
        <v>0</v>
      </c>
      <c r="F1539" s="2">
        <v>0</v>
      </c>
      <c r="G1539" s="3">
        <f t="shared" si="52"/>
        <v>2.7028799999999999</v>
      </c>
      <c r="H1539" s="3">
        <f t="shared" si="63"/>
        <v>0.27999999999997272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675.72</v>
      </c>
      <c r="E1547" s="2">
        <v>0</v>
      </c>
      <c r="F1547" s="2">
        <v>0</v>
      </c>
      <c r="G1547" s="3">
        <f t="shared" si="52"/>
        <v>13.5144</v>
      </c>
      <c r="H1547" s="3">
        <f t="shared" si="63"/>
        <v>0.27999999999997272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675.72</v>
      </c>
      <c r="E1552" s="2">
        <v>0</v>
      </c>
      <c r="F1552" s="2">
        <v>0</v>
      </c>
      <c r="G1552" s="3">
        <f t="shared" si="52"/>
        <v>20.271599999999999</v>
      </c>
      <c r="H1552" s="3">
        <f t="shared" si="63"/>
        <v>0.27999999999997272</v>
      </c>
      <c r="I1552" s="11">
        <f t="shared" si="65"/>
        <v>5.6760479999994464</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0.39</v>
      </c>
      <c r="D1555" s="2">
        <f>'P-VRIO'!E22</f>
        <v>957588.9</v>
      </c>
      <c r="E1555" s="2">
        <v>0</v>
      </c>
      <c r="F1555" s="2">
        <v>0</v>
      </c>
      <c r="G1555" s="3">
        <f t="shared" si="52"/>
        <v>34473.207419999999</v>
      </c>
      <c r="H1555" s="3">
        <f t="shared" si="63"/>
        <v>0.48999999997671695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0.39</v>
      </c>
      <c r="D1556" s="2">
        <f>'P-VRIO'!E23</f>
        <v>956497.38</v>
      </c>
      <c r="E1556" s="2">
        <v>0</v>
      </c>
      <c r="F1556" s="2">
        <v>0</v>
      </c>
      <c r="G1556" s="3">
        <f t="shared" si="52"/>
        <v>36346.907849999996</v>
      </c>
      <c r="H1556" s="3">
        <f t="shared" si="63"/>
        <v>0.77000000000465663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66290.14</v>
      </c>
      <c r="E1557" s="2">
        <v>0</v>
      </c>
      <c r="F1557" s="2">
        <v>0</v>
      </c>
      <c r="G1557" s="3">
        <f t="shared" si="52"/>
        <v>2651.6055999999999</v>
      </c>
      <c r="H1557" s="3">
        <f t="shared" si="63"/>
        <v>0.13999999999941792</v>
      </c>
      <c r="I1557" s="11">
        <f t="shared" ref="I1557:I1562" si="66">G1557*H1557</f>
        <v>371.22478399845653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0.39</v>
      </c>
      <c r="D1558" s="2">
        <f>'P-VRIO'!E25</f>
        <v>890207.24</v>
      </c>
      <c r="E1558" s="2">
        <v>0</v>
      </c>
      <c r="F1558" s="2">
        <v>0</v>
      </c>
      <c r="G1558" s="3">
        <f t="shared" si="52"/>
        <v>37388.712270000004</v>
      </c>
      <c r="H1558" s="3">
        <f t="shared" si="63"/>
        <v>0.62999999999068679</v>
      </c>
      <c r="I1558" s="11">
        <f t="shared" si="66"/>
        <v>23554.888729751794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1091.52</v>
      </c>
      <c r="E1563" s="2">
        <v>0</v>
      </c>
      <c r="F1563" s="2">
        <v>0</v>
      </c>
      <c r="G1563" s="3">
        <f t="shared" si="52"/>
        <v>56.759039999999999</v>
      </c>
      <c r="H1563" s="3">
        <f t="shared" si="63"/>
        <v>0.48000000000001819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1091.52</v>
      </c>
      <c r="E1569" s="2">
        <v>0</v>
      </c>
      <c r="F1569" s="2">
        <v>0</v>
      </c>
      <c r="G1569" s="3">
        <f t="shared" si="52"/>
        <v>69.857280000000003</v>
      </c>
      <c r="H1569" s="3">
        <f t="shared" si="63"/>
        <v>0.48000000000001819</v>
      </c>
      <c r="I1569" s="11">
        <f t="shared" si="67"/>
        <v>33.531494400001272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2515260.2200000002</v>
      </c>
      <c r="D1582" s="7"/>
      <c r="E1582" s="7">
        <v>0</v>
      </c>
      <c r="F1582" s="7">
        <v>0</v>
      </c>
      <c r="G1582" s="8">
        <f t="shared" ref="G1582:G1686" si="70">B1582/1000*C1582</f>
        <v>2515.2602200000001</v>
      </c>
      <c r="H1582" s="8">
        <f t="shared" ref="H1582:H1686" si="71">ABS(C1582-ROUND(C1582,0))</f>
        <v>0.22000000020489097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6720760.7000000002</v>
      </c>
      <c r="D1583" s="2">
        <v>0</v>
      </c>
      <c r="E1583" s="2">
        <v>0</v>
      </c>
      <c r="F1583" s="2">
        <v>0</v>
      </c>
      <c r="G1583" s="3">
        <f t="shared" si="70"/>
        <v>13441.521400000001</v>
      </c>
      <c r="H1583" s="3">
        <f t="shared" si="71"/>
        <v>0.29999999981373549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4283124.2600000007</v>
      </c>
      <c r="D1585" s="2">
        <v>0</v>
      </c>
      <c r="E1585" s="2">
        <v>0</v>
      </c>
      <c r="F1585" s="2">
        <v>0</v>
      </c>
      <c r="G1585" s="3">
        <f t="shared" si="70"/>
        <v>17132.497040000002</v>
      </c>
      <c r="H1585" s="3">
        <f t="shared" si="71"/>
        <v>0.26000000070780516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710807.83</v>
      </c>
      <c r="D1586" s="2">
        <v>0</v>
      </c>
      <c r="E1586" s="2">
        <v>0</v>
      </c>
      <c r="F1586" s="2">
        <v>0</v>
      </c>
      <c r="G1586" s="3">
        <f t="shared" si="70"/>
        <v>3554.0391500000001</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2115551.71</v>
      </c>
      <c r="D1587" s="2">
        <v>0</v>
      </c>
      <c r="E1587" s="2">
        <v>0</v>
      </c>
      <c r="F1587" s="2">
        <v>0</v>
      </c>
      <c r="G1587" s="3">
        <f t="shared" si="70"/>
        <v>12693.31026</v>
      </c>
      <c r="H1587" s="3">
        <f t="shared" si="71"/>
        <v>0.2900000000372529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56234.69</v>
      </c>
      <c r="D1588" s="2">
        <v>0</v>
      </c>
      <c r="E1588" s="2">
        <v>0</v>
      </c>
      <c r="F1588" s="2">
        <v>0</v>
      </c>
      <c r="G1588" s="3">
        <f t="shared" si="70"/>
        <v>393.64283</v>
      </c>
      <c r="H1588" s="3">
        <f t="shared" si="71"/>
        <v>0.30999999999767169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74432.56</v>
      </c>
      <c r="D1589" s="2">
        <v>0</v>
      </c>
      <c r="E1589" s="2">
        <v>0</v>
      </c>
      <c r="F1589" s="2">
        <v>0</v>
      </c>
      <c r="G1589" s="3">
        <f t="shared" si="70"/>
        <v>595.46047999999996</v>
      </c>
      <c r="H1589" s="3">
        <f t="shared" si="71"/>
        <v>0.44000000000232831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202419.04</v>
      </c>
      <c r="D1590" s="2">
        <v>0</v>
      </c>
      <c r="E1590" s="2">
        <v>0</v>
      </c>
      <c r="F1590" s="2">
        <v>0</v>
      </c>
      <c r="G1590" s="3">
        <f>B1590/1000*C1590</f>
        <v>1821.77136</v>
      </c>
      <c r="H1590" s="3">
        <f>ABS(C1590-ROUND(C1590,0))</f>
        <v>4.0000000008149073E-2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275768.7</v>
      </c>
      <c r="D1591" s="2">
        <v>0</v>
      </c>
      <c r="E1591" s="2">
        <v>0</v>
      </c>
      <c r="F1591" s="2">
        <v>0</v>
      </c>
      <c r="G1591" s="3">
        <f t="shared" si="70"/>
        <v>2757.6870000000004</v>
      </c>
      <c r="H1591" s="3">
        <f t="shared" si="71"/>
        <v>0.29999999998835847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677372.89</v>
      </c>
      <c r="D1592" s="2">
        <v>0</v>
      </c>
      <c r="E1592" s="2">
        <v>0</v>
      </c>
      <c r="F1592" s="2">
        <v>0</v>
      </c>
      <c r="G1592" s="3">
        <f t="shared" si="70"/>
        <v>7451.1017899999997</v>
      </c>
      <c r="H1592" s="3">
        <f t="shared" si="71"/>
        <v>0.10999999998603016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170536.84</v>
      </c>
      <c r="D1593" s="2">
        <v>0</v>
      </c>
      <c r="E1593" s="2">
        <v>0</v>
      </c>
      <c r="F1593" s="2">
        <v>0</v>
      </c>
      <c r="G1593" s="3">
        <f t="shared" si="70"/>
        <v>2046.44208</v>
      </c>
      <c r="H1593" s="3">
        <f t="shared" si="71"/>
        <v>0.16000000000349246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1454888.88</v>
      </c>
      <c r="D1594" s="2">
        <v>0</v>
      </c>
      <c r="E1594" s="2">
        <v>0</v>
      </c>
      <c r="F1594" s="2">
        <v>0</v>
      </c>
      <c r="G1594" s="3">
        <f t="shared" si="70"/>
        <v>18913.555439999996</v>
      </c>
      <c r="H1594" s="3">
        <f t="shared" si="71"/>
        <v>0.12000000011175871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928750.94</v>
      </c>
      <c r="D1595" s="2">
        <v>0</v>
      </c>
      <c r="E1595" s="2">
        <v>0</v>
      </c>
      <c r="F1595" s="2">
        <v>0</v>
      </c>
      <c r="G1595" s="3">
        <f t="shared" si="70"/>
        <v>13002.513159999999</v>
      </c>
      <c r="H1595" s="3">
        <f t="shared" si="71"/>
        <v>6.0000000055879354E-2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928750.94</v>
      </c>
      <c r="D1599" s="2">
        <v>0</v>
      </c>
      <c r="E1599" s="2">
        <v>0</v>
      </c>
      <c r="F1599" s="2">
        <v>0</v>
      </c>
      <c r="G1599" s="3">
        <f t="shared" si="70"/>
        <v>16717.516919999998</v>
      </c>
      <c r="H1599" s="3">
        <f t="shared" si="71"/>
        <v>6.0000000055879354E-2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53996.62</v>
      </c>
      <c r="D1601" s="2">
        <v>0</v>
      </c>
      <c r="E1601" s="2">
        <v>0</v>
      </c>
      <c r="F1601" s="2">
        <v>0</v>
      </c>
      <c r="G1601" s="3">
        <f>B1601/1000*C1601</f>
        <v>1079.9324000000001</v>
      </c>
      <c r="H1601" s="3">
        <f>ABS(C1601-ROUND(C1601,0))</f>
        <v>0.37999999999738066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6342732.2000000011</v>
      </c>
      <c r="D1602" s="2">
        <v>0</v>
      </c>
      <c r="E1602" s="2">
        <v>0</v>
      </c>
      <c r="F1602" s="2">
        <v>0</v>
      </c>
      <c r="G1602" s="3">
        <f t="shared" si="70"/>
        <v>133197.37620000003</v>
      </c>
      <c r="H1602" s="3">
        <f t="shared" si="71"/>
        <v>0.20000000111758709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4161524.49</v>
      </c>
      <c r="D1604" s="2">
        <v>0</v>
      </c>
      <c r="E1604" s="2">
        <v>0</v>
      </c>
      <c r="F1604" s="2">
        <v>0</v>
      </c>
      <c r="G1604" s="3">
        <f t="shared" si="70"/>
        <v>95715.063269999999</v>
      </c>
      <c r="H1604" s="3">
        <f t="shared" si="71"/>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707765.53</v>
      </c>
      <c r="D1605" s="2">
        <v>0</v>
      </c>
      <c r="E1605" s="2">
        <v>0</v>
      </c>
      <c r="F1605" s="2">
        <v>0</v>
      </c>
      <c r="G1605" s="3">
        <f t="shared" si="70"/>
        <v>16986.372719999999</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2092074.71</v>
      </c>
      <c r="D1606" s="2">
        <v>0</v>
      </c>
      <c r="E1606" s="2">
        <v>0</v>
      </c>
      <c r="F1606" s="2">
        <v>0</v>
      </c>
      <c r="G1606" s="3">
        <f t="shared" si="70"/>
        <v>52301.867750000005</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54584.1</v>
      </c>
      <c r="D1607" s="2">
        <v>0</v>
      </c>
      <c r="E1607" s="2">
        <v>0</v>
      </c>
      <c r="F1607" s="2">
        <v>0</v>
      </c>
      <c r="G1607" s="3">
        <f t="shared" si="70"/>
        <v>1419.1866</v>
      </c>
      <c r="H1607" s="3">
        <f t="shared" si="71"/>
        <v>9.9999999998544808E-2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74432.56</v>
      </c>
      <c r="D1608" s="2">
        <v>0</v>
      </c>
      <c r="E1608" s="2">
        <v>0</v>
      </c>
      <c r="F1608" s="2">
        <v>0</v>
      </c>
      <c r="G1608" s="3">
        <f t="shared" si="70"/>
        <v>2009.67912</v>
      </c>
      <c r="H1608" s="3">
        <f t="shared" si="71"/>
        <v>0.44000000000232831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151071.26999999999</v>
      </c>
      <c r="D1609" s="2">
        <v>0</v>
      </c>
      <c r="E1609" s="2">
        <v>0</v>
      </c>
      <c r="F1609" s="2">
        <v>0</v>
      </c>
      <c r="G1609" s="3">
        <f>B1609/1000*C1609</f>
        <v>4229.9955599999994</v>
      </c>
      <c r="H1609" s="3">
        <f>ABS(C1609-ROUND(C1609,0))</f>
        <v>0.26999999998952262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288340.25</v>
      </c>
      <c r="D1610" s="2">
        <v>0</v>
      </c>
      <c r="E1610" s="2">
        <v>0</v>
      </c>
      <c r="F1610" s="2">
        <v>0</v>
      </c>
      <c r="G1610" s="3">
        <f t="shared" si="70"/>
        <v>8361.8672500000011</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553329.75</v>
      </c>
      <c r="D1611" s="2">
        <v>0</v>
      </c>
      <c r="E1611" s="2">
        <v>0</v>
      </c>
      <c r="F1611" s="2">
        <v>0</v>
      </c>
      <c r="G1611" s="3">
        <f t="shared" si="70"/>
        <v>16599.892499999998</v>
      </c>
      <c r="H1611" s="3">
        <f t="shared" si="71"/>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239926.32</v>
      </c>
      <c r="D1612" s="2">
        <v>0</v>
      </c>
      <c r="E1612" s="2">
        <v>0</v>
      </c>
      <c r="F1612" s="2">
        <v>0</v>
      </c>
      <c r="G1612" s="3">
        <f t="shared" si="70"/>
        <v>7437.7159200000006</v>
      </c>
      <c r="H1612" s="3">
        <f t="shared" si="71"/>
        <v>0.32000000000698492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1887301.99</v>
      </c>
      <c r="D1613" s="2">
        <v>0</v>
      </c>
      <c r="E1613" s="2">
        <v>0</v>
      </c>
      <c r="F1613" s="2">
        <v>0</v>
      </c>
      <c r="G1613" s="3">
        <f t="shared" si="70"/>
        <v>60393.663679999998</v>
      </c>
      <c r="H1613" s="3">
        <f t="shared" si="71"/>
        <v>1.0000000009313226E-2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258487.44</v>
      </c>
      <c r="D1614" s="2">
        <v>0</v>
      </c>
      <c r="E1614" s="2">
        <v>0</v>
      </c>
      <c r="F1614" s="2">
        <v>0</v>
      </c>
      <c r="G1614" s="3">
        <f t="shared" si="70"/>
        <v>8530.0855200000005</v>
      </c>
      <c r="H1614" s="3">
        <f t="shared" si="71"/>
        <v>0.44000000000232831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258487.44</v>
      </c>
      <c r="D1618" s="2">
        <v>0</v>
      </c>
      <c r="E1618" s="2">
        <v>0</v>
      </c>
      <c r="F1618" s="2">
        <v>0</v>
      </c>
      <c r="G1618" s="3">
        <f t="shared" si="70"/>
        <v>9564.0352800000001</v>
      </c>
      <c r="H1618" s="3">
        <f t="shared" si="71"/>
        <v>0.44000000000232831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35418.28</v>
      </c>
      <c r="D1620" s="2">
        <v>0</v>
      </c>
      <c r="E1620" s="2">
        <v>0</v>
      </c>
      <c r="F1620" s="2">
        <v>0</v>
      </c>
      <c r="G1620" s="3">
        <f>B1620/1000*C1620</f>
        <v>1381.3129199999998</v>
      </c>
      <c r="H1620" s="3">
        <f>ABS(C1620-ROUND(C1620,0))</f>
        <v>0.27999999999883585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2893288.7199999988</v>
      </c>
      <c r="D1621" s="2">
        <v>0</v>
      </c>
      <c r="E1621" s="2">
        <v>0</v>
      </c>
      <c r="F1621" s="2">
        <v>0</v>
      </c>
      <c r="G1621" s="3">
        <f t="shared" si="70"/>
        <v>115731.54879999996</v>
      </c>
      <c r="H1621" s="3">
        <f t="shared" si="71"/>
        <v>0.2800000011920929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431357.49000000005</v>
      </c>
      <c r="D1622" s="2">
        <v>0</v>
      </c>
      <c r="E1622" s="2">
        <v>0</v>
      </c>
      <c r="F1622" s="2">
        <v>0</v>
      </c>
      <c r="G1622" s="3">
        <f t="shared" si="70"/>
        <v>17685.657090000004</v>
      </c>
      <c r="H1622" s="3">
        <f t="shared" si="71"/>
        <v>0.49000000004889444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372681.17000000004</v>
      </c>
      <c r="D1628" s="2">
        <v>0</v>
      </c>
      <c r="E1628" s="2">
        <v>0</v>
      </c>
      <c r="F1628" s="2">
        <v>0</v>
      </c>
      <c r="G1628" s="3">
        <f t="shared" si="70"/>
        <v>17516.014990000003</v>
      </c>
      <c r="H1628" s="3">
        <f t="shared" si="71"/>
        <v>0.17000000004190952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57361.37</v>
      </c>
      <c r="D1629" s="2">
        <v>0</v>
      </c>
      <c r="E1629" s="2">
        <v>0</v>
      </c>
      <c r="F1629" s="2">
        <v>0</v>
      </c>
      <c r="G1629" s="3">
        <f t="shared" si="70"/>
        <v>2753.3457600000002</v>
      </c>
      <c r="H1629" s="3">
        <f t="shared" si="71"/>
        <v>0.37000000000261934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57361.37</v>
      </c>
      <c r="D1630" s="2">
        <v>0</v>
      </c>
      <c r="E1630" s="2">
        <v>0</v>
      </c>
      <c r="F1630" s="2">
        <v>0</v>
      </c>
      <c r="G1630" s="3">
        <f t="shared" si="70"/>
        <v>2810.7071300000002</v>
      </c>
      <c r="H1630" s="3">
        <f t="shared" si="71"/>
        <v>0.37000000000261934</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187543.76</v>
      </c>
      <c r="D1634" s="2">
        <v>0</v>
      </c>
      <c r="E1634" s="2">
        <v>0</v>
      </c>
      <c r="F1634" s="2">
        <v>0</v>
      </c>
      <c r="G1634" s="3">
        <f t="shared" si="70"/>
        <v>9939.8192799999997</v>
      </c>
      <c r="H1634" s="3">
        <f t="shared" si="71"/>
        <v>0.23999999999068677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186920.16</v>
      </c>
      <c r="D1635" s="2">
        <v>0</v>
      </c>
      <c r="E1635" s="2">
        <v>0</v>
      </c>
      <c r="F1635" s="2">
        <v>0</v>
      </c>
      <c r="G1635" s="3">
        <f t="shared" si="70"/>
        <v>10093.68864</v>
      </c>
      <c r="H1635" s="3">
        <f t="shared" si="71"/>
        <v>0.16000000000349246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623.6</v>
      </c>
      <c r="D1636" s="2">
        <v>0</v>
      </c>
      <c r="E1636" s="2">
        <v>0</v>
      </c>
      <c r="F1636" s="2">
        <v>0</v>
      </c>
      <c r="G1636" s="3">
        <f t="shared" si="70"/>
        <v>34.298000000000002</v>
      </c>
      <c r="H1636" s="3">
        <f t="shared" si="71"/>
        <v>0.39999999999997726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1420.27</v>
      </c>
      <c r="D1649" s="2">
        <v>0</v>
      </c>
      <c r="E1649" s="2">
        <v>0</v>
      </c>
      <c r="F1649" s="2">
        <v>0</v>
      </c>
      <c r="G1649" s="3">
        <f t="shared" ref="G1649:G1653" si="72">B1649/1000*C1649</f>
        <v>96.578360000000004</v>
      </c>
      <c r="H1649" s="3">
        <f t="shared" ref="H1649:H1653" si="73">ABS(C1649-ROUND(C1649,0))</f>
        <v>0.26999999999998181</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1420.27</v>
      </c>
      <c r="D1650" s="2">
        <v>0</v>
      </c>
      <c r="E1650" s="2">
        <v>0</v>
      </c>
      <c r="F1650" s="2">
        <v>0</v>
      </c>
      <c r="G1650" s="3">
        <f t="shared" si="72"/>
        <v>97.998630000000006</v>
      </c>
      <c r="H1650" s="3">
        <f t="shared" si="73"/>
        <v>0.26999999999998181</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25000</v>
      </c>
      <c r="D1654" s="2">
        <v>0</v>
      </c>
      <c r="E1654" s="2">
        <v>0</v>
      </c>
      <c r="F1654" s="2">
        <v>0</v>
      </c>
      <c r="G1654" s="3">
        <f t="shared" si="70"/>
        <v>1824.9999999999998</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25000</v>
      </c>
      <c r="D1655" s="2">
        <v>0</v>
      </c>
      <c r="E1655" s="2">
        <v>0</v>
      </c>
      <c r="F1655" s="2">
        <v>0</v>
      </c>
      <c r="G1655" s="3">
        <f t="shared" si="70"/>
        <v>1850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100000</v>
      </c>
      <c r="D1659" s="2">
        <v>0</v>
      </c>
      <c r="E1659" s="2">
        <v>0</v>
      </c>
      <c r="F1659" s="2">
        <v>0</v>
      </c>
      <c r="G1659" s="3">
        <f t="shared" si="70"/>
        <v>7800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100000</v>
      </c>
      <c r="D1662" s="2">
        <v>0</v>
      </c>
      <c r="E1662" s="2">
        <v>0</v>
      </c>
      <c r="F1662" s="2">
        <v>0</v>
      </c>
      <c r="G1662" s="3">
        <f t="shared" si="70"/>
        <v>8100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1355.77</v>
      </c>
      <c r="D1664" s="2">
        <v>0</v>
      </c>
      <c r="E1664" s="2">
        <v>0</v>
      </c>
      <c r="F1664" s="2">
        <v>0</v>
      </c>
      <c r="G1664" s="3">
        <f t="shared" si="70"/>
        <v>112.52891000000001</v>
      </c>
      <c r="H1664" s="3">
        <f t="shared" si="71"/>
        <v>0.23000000000001819</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1355.77</v>
      </c>
      <c r="D1665" s="2">
        <v>0</v>
      </c>
      <c r="E1665" s="2">
        <v>0</v>
      </c>
      <c r="F1665" s="2">
        <v>0</v>
      </c>
      <c r="G1665" s="3">
        <f t="shared" si="70"/>
        <v>113.88468</v>
      </c>
      <c r="H1665" s="3">
        <f t="shared" si="71"/>
        <v>0.23000000000001819</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58392.32</v>
      </c>
      <c r="D1669" s="2">
        <v>0</v>
      </c>
      <c r="E1669" s="2">
        <v>0</v>
      </c>
      <c r="F1669" s="2">
        <v>0</v>
      </c>
      <c r="G1669" s="3">
        <f t="shared" si="70"/>
        <v>5138.5241599999999</v>
      </c>
      <c r="H1669" s="3">
        <f t="shared" si="71"/>
        <v>0.31999999999970896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58392.32</v>
      </c>
      <c r="D1670" s="2">
        <v>0</v>
      </c>
      <c r="E1670" s="2">
        <v>0</v>
      </c>
      <c r="F1670" s="2">
        <v>0</v>
      </c>
      <c r="G1670" s="3">
        <f t="shared" si="70"/>
        <v>5196.9164799999999</v>
      </c>
      <c r="H1670" s="3">
        <f t="shared" si="71"/>
        <v>0.31999999999970896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284</v>
      </c>
      <c r="D1680" s="2">
        <v>0</v>
      </c>
      <c r="E1680" s="2">
        <v>0</v>
      </c>
      <c r="F1680" s="2">
        <v>0</v>
      </c>
      <c r="G1680" s="3">
        <f>B1680/1000*C1680</f>
        <v>28.116</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2461931.23</v>
      </c>
      <c r="D1681" s="2">
        <v>0</v>
      </c>
      <c r="E1681" s="2">
        <v>0</v>
      </c>
      <c r="F1681" s="2">
        <v>0</v>
      </c>
      <c r="G1681" s="3">
        <f t="shared" si="70"/>
        <v>246193.12300000002</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380065.47</v>
      </c>
      <c r="D1683" s="2">
        <v>0</v>
      </c>
      <c r="E1683" s="2">
        <v>0</v>
      </c>
      <c r="F1683" s="2">
        <v>0</v>
      </c>
      <c r="G1683" s="3">
        <f t="shared" si="70"/>
        <v>38766.677939999994</v>
      </c>
      <c r="H1683" s="3">
        <f t="shared" si="71"/>
        <v>0.46999999997206032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80329.91</v>
      </c>
      <c r="D1684" s="2">
        <v>0</v>
      </c>
      <c r="E1684" s="2">
        <v>0</v>
      </c>
      <c r="F1684" s="2">
        <v>0</v>
      </c>
      <c r="G1684" s="3">
        <f t="shared" si="70"/>
        <v>8273.9807299999993</v>
      </c>
      <c r="H1684" s="3">
        <f t="shared" si="71"/>
        <v>8.999999999650754E-2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1983241.51</v>
      </c>
      <c r="D1685" s="2">
        <v>0</v>
      </c>
      <c r="E1685" s="2">
        <v>0</v>
      </c>
      <c r="F1685" s="2">
        <v>0</v>
      </c>
      <c r="G1685" s="3">
        <f>B1685/1000*C1685</f>
        <v>206257.11703999998</v>
      </c>
      <c r="H1685" s="3">
        <f>ABS(C1685-ROUND(C1685,0))</f>
        <v>0.48999999999068677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18294.34</v>
      </c>
      <c r="D1686" s="14">
        <v>0</v>
      </c>
      <c r="E1686" s="14">
        <v>0</v>
      </c>
      <c r="F1686" s="14">
        <v>0</v>
      </c>
      <c r="G1686" s="15">
        <f t="shared" si="70"/>
        <v>1920.9057</v>
      </c>
      <c r="H1686" s="15">
        <f t="shared" si="71"/>
        <v>0.34000000000014552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3536</v>
      </c>
      <c r="B1" s="396"/>
      <c r="C1" s="396"/>
    </row>
    <row r="2" spans="1:16" ht="33" customHeight="1" x14ac:dyDescent="0.2">
      <c r="A2" s="397" t="s">
        <v>3537</v>
      </c>
      <c r="B2" s="398"/>
      <c r="C2" s="395"/>
      <c r="D2" s="5"/>
      <c r="E2" s="5"/>
      <c r="F2" s="5"/>
      <c r="G2" s="5"/>
      <c r="H2" s="5"/>
      <c r="I2" s="5"/>
      <c r="J2" s="5"/>
      <c r="K2" s="5"/>
      <c r="L2" s="5"/>
      <c r="M2" s="5"/>
      <c r="N2" s="5"/>
      <c r="O2" s="5"/>
      <c r="P2" s="5"/>
    </row>
    <row r="3" spans="1:16" ht="18.75" customHeight="1" x14ac:dyDescent="0.2">
      <c r="A3" s="222" t="s">
        <v>3538</v>
      </c>
      <c r="B3" s="399" t="s">
        <v>3539</v>
      </c>
      <c r="C3" s="395"/>
      <c r="D3" s="5"/>
      <c r="E3" s="5"/>
      <c r="F3" s="5"/>
      <c r="G3" s="5"/>
      <c r="H3" s="5"/>
      <c r="I3" s="5"/>
      <c r="J3" s="5"/>
      <c r="K3" s="5"/>
      <c r="L3" s="5"/>
      <c r="M3" s="5"/>
      <c r="N3" s="5"/>
      <c r="O3" s="5"/>
      <c r="P3" s="5"/>
    </row>
    <row r="4" spans="1:16" ht="37.5" hidden="1" customHeight="1" x14ac:dyDescent="0.2">
      <c r="A4" s="223" t="s">
        <v>3540</v>
      </c>
      <c r="B4" s="394" t="s">
        <v>3541</v>
      </c>
      <c r="C4" s="395"/>
      <c r="D4" s="5"/>
      <c r="E4" s="5"/>
      <c r="F4" s="5"/>
      <c r="G4" s="5"/>
      <c r="H4" s="5"/>
      <c r="I4" s="5"/>
      <c r="J4" s="5"/>
      <c r="K4" s="5"/>
      <c r="L4" s="5"/>
      <c r="M4" s="5"/>
      <c r="N4" s="5"/>
      <c r="O4" s="5"/>
      <c r="P4" s="5"/>
    </row>
    <row r="5" spans="1:16" ht="48" hidden="1" customHeight="1" x14ac:dyDescent="0.2">
      <c r="A5" s="223" t="s">
        <v>3540</v>
      </c>
      <c r="B5" s="394" t="s">
        <v>3542</v>
      </c>
      <c r="C5" s="395"/>
      <c r="D5" s="5"/>
      <c r="E5" s="5"/>
      <c r="F5" s="5"/>
      <c r="G5" s="5"/>
      <c r="H5" s="5"/>
      <c r="I5" s="5"/>
      <c r="J5" s="5"/>
      <c r="K5" s="5"/>
      <c r="L5" s="5"/>
      <c r="M5" s="5"/>
      <c r="N5" s="5"/>
      <c r="O5" s="5"/>
      <c r="P5" s="5"/>
    </row>
    <row r="6" spans="1:16" ht="59.25" hidden="1" customHeight="1" x14ac:dyDescent="0.2">
      <c r="A6" s="223" t="s">
        <v>3540</v>
      </c>
      <c r="B6" s="394" t="s">
        <v>3543</v>
      </c>
      <c r="C6" s="395"/>
      <c r="D6" s="5"/>
      <c r="E6" s="5"/>
      <c r="F6" s="5"/>
      <c r="G6" s="5"/>
      <c r="H6" s="5"/>
      <c r="I6" s="5"/>
      <c r="J6" s="5"/>
      <c r="K6" s="5"/>
      <c r="L6" s="5"/>
      <c r="M6" s="5"/>
      <c r="N6" s="5"/>
      <c r="O6" s="5"/>
      <c r="P6" s="5"/>
    </row>
    <row r="7" spans="1:16" ht="48" hidden="1" customHeight="1" x14ac:dyDescent="0.2">
      <c r="A7" s="223" t="s">
        <v>3544</v>
      </c>
      <c r="B7" s="394" t="s">
        <v>3545</v>
      </c>
      <c r="C7" s="395"/>
      <c r="D7" s="5"/>
      <c r="E7" s="5"/>
      <c r="F7" s="5"/>
      <c r="G7" s="5"/>
      <c r="H7" s="5"/>
      <c r="I7" s="5"/>
      <c r="J7" s="5"/>
      <c r="K7" s="5"/>
      <c r="L7" s="5"/>
      <c r="M7" s="5"/>
      <c r="N7" s="5"/>
      <c r="O7" s="5"/>
      <c r="P7" s="5"/>
    </row>
    <row r="8" spans="1:16" ht="41.25" hidden="1" customHeight="1" x14ac:dyDescent="0.2">
      <c r="A8" s="223" t="s">
        <v>3546</v>
      </c>
      <c r="B8" s="394" t="s">
        <v>3547</v>
      </c>
      <c r="C8" s="395"/>
      <c r="D8" s="5"/>
      <c r="E8" s="5"/>
      <c r="F8" s="5"/>
      <c r="G8" s="5"/>
      <c r="H8" s="5"/>
      <c r="I8" s="5"/>
      <c r="J8" s="5"/>
      <c r="K8" s="5"/>
      <c r="L8" s="5"/>
      <c r="M8" s="5"/>
      <c r="N8" s="5"/>
      <c r="O8" s="5"/>
      <c r="P8" s="5"/>
    </row>
    <row r="9" spans="1:16" ht="59.25" hidden="1" customHeight="1" x14ac:dyDescent="0.2">
      <c r="A9" s="223" t="s">
        <v>3548</v>
      </c>
      <c r="B9" s="394" t="s">
        <v>3549</v>
      </c>
      <c r="C9" s="395"/>
      <c r="D9" s="5"/>
      <c r="E9" s="5"/>
      <c r="F9" s="5"/>
      <c r="G9" s="5"/>
      <c r="H9" s="5"/>
      <c r="I9" s="5"/>
      <c r="J9" s="5"/>
      <c r="K9" s="5"/>
      <c r="L9" s="5"/>
      <c r="M9" s="5"/>
      <c r="N9" s="5"/>
      <c r="O9" s="5"/>
      <c r="P9" s="5"/>
    </row>
    <row r="10" spans="1:16" ht="61.5" hidden="1" customHeight="1" x14ac:dyDescent="0.2">
      <c r="A10" s="223" t="s">
        <v>3548</v>
      </c>
      <c r="B10" s="394" t="s">
        <v>3550</v>
      </c>
      <c r="C10" s="395"/>
      <c r="D10" s="5"/>
      <c r="E10" s="5"/>
      <c r="F10" s="5"/>
      <c r="G10" s="5"/>
      <c r="H10" s="5"/>
      <c r="I10" s="5"/>
      <c r="J10" s="5"/>
      <c r="K10" s="5"/>
      <c r="L10" s="5"/>
      <c r="M10" s="5"/>
      <c r="N10" s="5"/>
      <c r="O10" s="5"/>
      <c r="P10" s="5"/>
    </row>
    <row r="11" spans="1:16" ht="43.5" hidden="1" customHeight="1" x14ac:dyDescent="0.2">
      <c r="A11" s="223" t="s">
        <v>3548</v>
      </c>
      <c r="B11" s="394" t="s">
        <v>3551</v>
      </c>
      <c r="C11" s="395"/>
      <c r="D11" s="5"/>
      <c r="E11" s="5"/>
      <c r="F11" s="5"/>
      <c r="G11" s="5"/>
      <c r="H11" s="5"/>
      <c r="I11" s="5"/>
      <c r="J11" s="5"/>
      <c r="K11" s="5"/>
      <c r="L11" s="5"/>
      <c r="M11" s="5"/>
      <c r="N11" s="5"/>
      <c r="O11" s="5"/>
      <c r="P11" s="5"/>
    </row>
    <row r="12" spans="1:16" ht="27.75" hidden="1" customHeight="1" x14ac:dyDescent="0.2">
      <c r="A12" s="223" t="s">
        <v>3552</v>
      </c>
      <c r="B12" s="394" t="s">
        <v>3553</v>
      </c>
      <c r="C12" s="395"/>
      <c r="D12" s="5"/>
      <c r="E12" s="5"/>
      <c r="F12" s="5"/>
      <c r="G12" s="5"/>
      <c r="H12" s="5"/>
      <c r="I12" s="5"/>
      <c r="J12" s="5"/>
      <c r="K12" s="5"/>
      <c r="L12" s="5"/>
      <c r="M12" s="5"/>
      <c r="N12" s="5"/>
      <c r="O12" s="5"/>
      <c r="P12" s="5"/>
    </row>
    <row r="13" spans="1:16" ht="27.75" hidden="1" customHeight="1" x14ac:dyDescent="0.2">
      <c r="A13" s="223" t="s">
        <v>3554</v>
      </c>
      <c r="B13" s="394" t="s">
        <v>3555</v>
      </c>
      <c r="C13" s="395"/>
      <c r="D13" s="5"/>
      <c r="E13" s="5"/>
      <c r="F13" s="5"/>
      <c r="G13" s="5"/>
      <c r="H13" s="5"/>
      <c r="I13" s="5"/>
      <c r="J13" s="5"/>
      <c r="K13" s="5"/>
      <c r="L13" s="5"/>
      <c r="M13" s="5"/>
      <c r="N13" s="5"/>
      <c r="O13" s="5"/>
      <c r="P13" s="5"/>
    </row>
    <row r="14" spans="1:16" ht="45.75" hidden="1" customHeight="1" x14ac:dyDescent="0.2">
      <c r="A14" s="223" t="s">
        <v>3556</v>
      </c>
      <c r="B14" s="394" t="s">
        <v>3557</v>
      </c>
      <c r="C14" s="395"/>
      <c r="D14" s="5"/>
      <c r="E14" s="5"/>
      <c r="F14" s="5"/>
      <c r="G14" s="5"/>
      <c r="H14" s="5"/>
      <c r="I14" s="5"/>
      <c r="J14" s="5"/>
      <c r="K14" s="5"/>
      <c r="L14" s="5"/>
      <c r="M14" s="5"/>
      <c r="N14" s="5"/>
      <c r="O14" s="5"/>
      <c r="P14" s="5"/>
    </row>
    <row r="15" spans="1:16" ht="45.75" hidden="1" customHeight="1" x14ac:dyDescent="0.2">
      <c r="A15" s="223" t="s">
        <v>3558</v>
      </c>
      <c r="B15" s="394" t="s">
        <v>3559</v>
      </c>
      <c r="C15" s="395"/>
      <c r="D15" s="5"/>
      <c r="E15" s="5"/>
      <c r="F15" s="5"/>
      <c r="G15" s="5"/>
      <c r="H15" s="5"/>
      <c r="I15" s="5"/>
      <c r="J15" s="5"/>
      <c r="K15" s="5"/>
      <c r="L15" s="5"/>
      <c r="M15" s="5"/>
      <c r="N15" s="5"/>
      <c r="O15" s="5"/>
      <c r="P15" s="5"/>
    </row>
    <row r="16" spans="1:16" ht="51" hidden="1" customHeight="1" x14ac:dyDescent="0.2">
      <c r="A16" s="223" t="s">
        <v>3560</v>
      </c>
      <c r="B16" s="394" t="s">
        <v>3561</v>
      </c>
      <c r="C16" s="395"/>
      <c r="D16" s="5"/>
      <c r="E16" s="5"/>
      <c r="F16" s="5"/>
      <c r="G16" s="5"/>
      <c r="H16" s="5"/>
      <c r="I16" s="5"/>
      <c r="J16" s="5"/>
      <c r="K16" s="5"/>
      <c r="L16" s="5"/>
      <c r="M16" s="5"/>
      <c r="N16" s="5"/>
      <c r="O16" s="5"/>
      <c r="P16" s="5"/>
    </row>
    <row r="17" spans="1:16" ht="27.75" hidden="1" customHeight="1" x14ac:dyDescent="0.2">
      <c r="A17" s="223" t="s">
        <v>3562</v>
      </c>
      <c r="B17" s="394" t="s">
        <v>3563</v>
      </c>
      <c r="C17" s="395"/>
      <c r="D17" s="5"/>
      <c r="E17" s="5"/>
      <c r="F17" s="5"/>
      <c r="G17" s="5"/>
      <c r="H17" s="5"/>
      <c r="I17" s="5"/>
      <c r="J17" s="5"/>
      <c r="K17" s="5"/>
      <c r="L17" s="5"/>
      <c r="M17" s="5"/>
      <c r="N17" s="5"/>
      <c r="O17" s="5"/>
      <c r="P17" s="5"/>
    </row>
    <row r="18" spans="1:16" ht="27.75" hidden="1" customHeight="1" x14ac:dyDescent="0.2">
      <c r="A18" s="223" t="s">
        <v>3564</v>
      </c>
      <c r="B18" s="394" t="s">
        <v>3565</v>
      </c>
      <c r="C18" s="395"/>
      <c r="D18" s="5"/>
      <c r="E18" s="5"/>
      <c r="F18" s="5"/>
      <c r="G18" s="5"/>
      <c r="H18" s="5"/>
      <c r="I18" s="5"/>
      <c r="J18" s="5"/>
      <c r="K18" s="5"/>
      <c r="L18" s="5"/>
      <c r="M18" s="5"/>
      <c r="N18" s="5"/>
      <c r="O18" s="5"/>
      <c r="P18" s="5"/>
    </row>
    <row r="19" spans="1:16" ht="45" hidden="1" customHeight="1" x14ac:dyDescent="0.2">
      <c r="A19" s="223" t="s">
        <v>3564</v>
      </c>
      <c r="B19" s="394" t="s">
        <v>3566</v>
      </c>
      <c r="C19" s="395"/>
      <c r="D19" s="5"/>
      <c r="E19" s="5"/>
      <c r="F19" s="5"/>
      <c r="G19" s="5"/>
      <c r="H19" s="5"/>
      <c r="I19" s="5"/>
      <c r="J19" s="5"/>
      <c r="K19" s="5"/>
      <c r="L19" s="5"/>
      <c r="M19" s="5"/>
      <c r="N19" s="5"/>
      <c r="O19" s="5"/>
      <c r="P19" s="5"/>
    </row>
    <row r="20" spans="1:16" ht="45" hidden="1" customHeight="1" x14ac:dyDescent="0.2">
      <c r="A20" s="223" t="s">
        <v>3567</v>
      </c>
      <c r="B20" s="394" t="s">
        <v>3568</v>
      </c>
      <c r="C20" s="395"/>
      <c r="D20" s="5"/>
      <c r="E20" s="5"/>
      <c r="F20" s="5"/>
      <c r="G20" s="5"/>
      <c r="H20" s="5"/>
      <c r="I20" s="5"/>
      <c r="J20" s="5"/>
      <c r="K20" s="5"/>
      <c r="L20" s="5"/>
      <c r="M20" s="5"/>
      <c r="N20" s="5"/>
      <c r="O20" s="5"/>
      <c r="P20" s="5"/>
    </row>
    <row r="21" spans="1:16" ht="30" hidden="1" customHeight="1" x14ac:dyDescent="0.2">
      <c r="A21" s="223" t="s">
        <v>3569</v>
      </c>
      <c r="B21" s="394" t="s">
        <v>3570</v>
      </c>
      <c r="C21" s="395"/>
      <c r="D21" s="5"/>
      <c r="E21" s="5"/>
      <c r="F21" s="5"/>
      <c r="G21" s="5"/>
      <c r="H21" s="5"/>
      <c r="I21" s="5"/>
      <c r="J21" s="5"/>
      <c r="K21" s="5"/>
      <c r="L21" s="5"/>
      <c r="M21" s="5"/>
      <c r="N21" s="5"/>
      <c r="O21" s="5"/>
      <c r="P21" s="5"/>
    </row>
    <row r="22" spans="1:16" ht="30" hidden="1" customHeight="1" x14ac:dyDescent="0.2">
      <c r="A22" s="223" t="s">
        <v>3571</v>
      </c>
      <c r="B22" s="394" t="s">
        <v>3572</v>
      </c>
      <c r="C22" s="395"/>
      <c r="D22" s="5"/>
      <c r="E22" s="5"/>
      <c r="F22" s="5"/>
      <c r="G22" s="5"/>
      <c r="H22" s="5"/>
      <c r="I22" s="5"/>
      <c r="J22" s="5"/>
      <c r="K22" s="5"/>
      <c r="L22" s="5"/>
      <c r="M22" s="5"/>
      <c r="N22" s="5"/>
      <c r="O22" s="5"/>
      <c r="P22" s="5"/>
    </row>
    <row r="23" spans="1:16" ht="30" hidden="1" customHeight="1" x14ac:dyDescent="0.2">
      <c r="A23" s="223" t="s">
        <v>3573</v>
      </c>
      <c r="B23" s="394" t="s">
        <v>3574</v>
      </c>
      <c r="C23" s="395"/>
      <c r="D23" s="5"/>
      <c r="E23" s="5"/>
      <c r="F23" s="5"/>
      <c r="G23" s="5"/>
      <c r="H23" s="5"/>
      <c r="I23" s="5"/>
      <c r="J23" s="5"/>
      <c r="K23" s="5"/>
      <c r="L23" s="5"/>
      <c r="M23" s="5"/>
      <c r="N23" s="5"/>
      <c r="O23" s="5"/>
      <c r="P23" s="5"/>
    </row>
    <row r="24" spans="1:16" ht="30" hidden="1" customHeight="1" x14ac:dyDescent="0.2">
      <c r="A24" s="223" t="s">
        <v>3575</v>
      </c>
      <c r="B24" s="394" t="s">
        <v>3576</v>
      </c>
      <c r="C24" s="395"/>
      <c r="D24" s="5"/>
      <c r="E24" s="5"/>
      <c r="F24" s="5"/>
      <c r="G24" s="5"/>
      <c r="H24" s="5"/>
      <c r="I24" s="5"/>
      <c r="J24" s="5"/>
      <c r="K24" s="5"/>
      <c r="L24" s="5"/>
      <c r="M24" s="5"/>
      <c r="N24" s="5"/>
      <c r="O24" s="5"/>
      <c r="P24" s="5"/>
    </row>
    <row r="25" spans="1:16" ht="30" hidden="1" customHeight="1" x14ac:dyDescent="0.2">
      <c r="A25" s="223" t="s">
        <v>3577</v>
      </c>
      <c r="B25" s="394" t="s">
        <v>3578</v>
      </c>
      <c r="C25" s="395"/>
      <c r="D25" s="5"/>
      <c r="E25" s="5"/>
      <c r="F25" s="5"/>
      <c r="G25" s="5"/>
      <c r="H25" s="5"/>
      <c r="I25" s="5"/>
      <c r="J25" s="5"/>
      <c r="K25" s="5"/>
      <c r="L25" s="5"/>
      <c r="M25" s="5"/>
      <c r="N25" s="5"/>
      <c r="O25" s="5"/>
      <c r="P25" s="5"/>
    </row>
    <row r="26" spans="1:16" ht="30" hidden="1" customHeight="1" x14ac:dyDescent="0.2">
      <c r="A26" s="223" t="s">
        <v>3579</v>
      </c>
      <c r="B26" s="394" t="s">
        <v>3580</v>
      </c>
      <c r="C26" s="395"/>
      <c r="D26" s="5"/>
      <c r="E26" s="5"/>
      <c r="F26" s="5"/>
      <c r="G26" s="5"/>
      <c r="H26" s="5"/>
      <c r="I26" s="5"/>
      <c r="J26" s="5"/>
      <c r="K26" s="5"/>
      <c r="L26" s="5"/>
      <c r="M26" s="5"/>
      <c r="N26" s="5"/>
      <c r="O26" s="5"/>
      <c r="P26" s="5"/>
    </row>
    <row r="27" spans="1:16" ht="70.5" hidden="1" customHeight="1" x14ac:dyDescent="0.2">
      <c r="A27" s="223" t="s">
        <v>3581</v>
      </c>
      <c r="B27" s="394" t="s">
        <v>3582</v>
      </c>
      <c r="C27" s="395"/>
      <c r="D27" s="5"/>
      <c r="E27" s="5"/>
      <c r="F27" s="5"/>
      <c r="G27" s="5"/>
      <c r="H27" s="5"/>
      <c r="I27" s="5"/>
      <c r="J27" s="5"/>
      <c r="K27" s="5"/>
      <c r="L27" s="5"/>
      <c r="M27" s="5"/>
      <c r="N27" s="5"/>
      <c r="O27" s="5"/>
      <c r="P27" s="5"/>
    </row>
    <row r="28" spans="1:16" ht="48" hidden="1" customHeight="1" x14ac:dyDescent="0.2">
      <c r="A28" s="223" t="s">
        <v>3583</v>
      </c>
      <c r="B28" s="394" t="s">
        <v>3584</v>
      </c>
      <c r="C28" s="395"/>
      <c r="D28" s="5"/>
      <c r="E28" s="5"/>
      <c r="F28" s="5"/>
      <c r="G28" s="5"/>
      <c r="H28" s="5"/>
      <c r="I28" s="5"/>
      <c r="J28" s="5"/>
      <c r="K28" s="5"/>
      <c r="L28" s="5"/>
      <c r="M28" s="5"/>
      <c r="N28" s="5"/>
      <c r="O28" s="5"/>
      <c r="P28" s="5"/>
    </row>
    <row r="29" spans="1:16" ht="100.5" hidden="1" customHeight="1" x14ac:dyDescent="0.2">
      <c r="A29" s="223" t="s">
        <v>3585</v>
      </c>
      <c r="B29" s="394" t="s">
        <v>3586</v>
      </c>
      <c r="C29" s="395"/>
      <c r="D29" s="5"/>
      <c r="E29" s="5"/>
      <c r="F29" s="5"/>
      <c r="G29" s="5"/>
      <c r="H29" s="5"/>
      <c r="I29" s="5"/>
      <c r="J29" s="5"/>
      <c r="K29" s="5"/>
      <c r="L29" s="5"/>
      <c r="M29" s="5"/>
      <c r="N29" s="5"/>
      <c r="O29" s="5"/>
      <c r="P29" s="5"/>
    </row>
    <row r="30" spans="1:16" ht="45" hidden="1" customHeight="1" x14ac:dyDescent="0.2">
      <c r="A30" s="223" t="s">
        <v>3587</v>
      </c>
      <c r="B30" s="394" t="s">
        <v>3588</v>
      </c>
      <c r="C30" s="395"/>
      <c r="D30" s="5"/>
      <c r="E30" s="5"/>
      <c r="F30" s="5"/>
      <c r="G30" s="5"/>
      <c r="H30" s="5"/>
      <c r="I30" s="5"/>
      <c r="J30" s="5"/>
      <c r="K30" s="5"/>
      <c r="L30" s="5"/>
      <c r="M30" s="5"/>
      <c r="N30" s="5"/>
      <c r="O30" s="5"/>
      <c r="P30" s="5"/>
    </row>
    <row r="31" spans="1:16" ht="45" hidden="1" customHeight="1" x14ac:dyDescent="0.2">
      <c r="A31" s="223" t="s">
        <v>3589</v>
      </c>
      <c r="B31" s="394" t="s">
        <v>3590</v>
      </c>
      <c r="C31" s="395"/>
      <c r="D31" s="5"/>
      <c r="E31" s="5"/>
      <c r="F31" s="5"/>
      <c r="G31" s="5"/>
      <c r="H31" s="5"/>
      <c r="I31" s="5"/>
      <c r="J31" s="5"/>
      <c r="K31" s="5"/>
      <c r="L31" s="5"/>
      <c r="M31" s="5"/>
      <c r="N31" s="5"/>
      <c r="O31" s="5"/>
      <c r="P31" s="5"/>
    </row>
    <row r="32" spans="1:16" ht="45" hidden="1" customHeight="1" x14ac:dyDescent="0.2">
      <c r="A32" s="223" t="s">
        <v>3591</v>
      </c>
      <c r="B32" s="394" t="s">
        <v>3592</v>
      </c>
      <c r="C32" s="395"/>
      <c r="D32" s="5"/>
      <c r="E32" s="5"/>
      <c r="F32" s="5"/>
      <c r="G32" s="5"/>
      <c r="H32" s="5"/>
      <c r="I32" s="5"/>
      <c r="J32" s="5"/>
      <c r="K32" s="5"/>
      <c r="L32" s="5"/>
      <c r="M32" s="5"/>
      <c r="N32" s="5"/>
      <c r="O32" s="5"/>
      <c r="P32" s="5"/>
    </row>
    <row r="33" spans="1:16" ht="72" hidden="1" customHeight="1" x14ac:dyDescent="0.2">
      <c r="A33" s="223" t="s">
        <v>3593</v>
      </c>
      <c r="B33" s="394" t="s">
        <v>3594</v>
      </c>
      <c r="C33" s="395"/>
      <c r="D33" s="5"/>
      <c r="E33" s="5"/>
      <c r="F33" s="5"/>
      <c r="G33" s="5"/>
      <c r="H33" s="5"/>
      <c r="I33" s="5"/>
      <c r="J33" s="5"/>
      <c r="K33" s="5"/>
      <c r="L33" s="5"/>
      <c r="M33" s="5"/>
      <c r="N33" s="5"/>
      <c r="O33" s="5"/>
      <c r="P33" s="5"/>
    </row>
    <row r="34" spans="1:16" ht="79.5" hidden="1" customHeight="1" x14ac:dyDescent="0.2">
      <c r="A34" s="223" t="s">
        <v>3595</v>
      </c>
      <c r="B34" s="394" t="s">
        <v>3596</v>
      </c>
      <c r="C34" s="395"/>
      <c r="D34" s="5"/>
      <c r="E34" s="5"/>
      <c r="F34" s="5"/>
      <c r="G34" s="5"/>
      <c r="H34" s="5"/>
      <c r="I34" s="5"/>
      <c r="J34" s="5"/>
      <c r="K34" s="5"/>
      <c r="L34" s="5"/>
      <c r="M34" s="5"/>
      <c r="N34" s="5"/>
      <c r="O34" s="5"/>
      <c r="P34" s="5"/>
    </row>
    <row r="35" spans="1:16" ht="70.5" hidden="1" customHeight="1" x14ac:dyDescent="0.2">
      <c r="A35" s="223" t="s">
        <v>3597</v>
      </c>
      <c r="B35" s="394" t="s">
        <v>3598</v>
      </c>
      <c r="C35" s="395"/>
      <c r="D35" s="5"/>
      <c r="E35" s="5"/>
      <c r="F35" s="5"/>
      <c r="G35" s="5"/>
      <c r="H35" s="5"/>
      <c r="I35" s="5"/>
      <c r="J35" s="5"/>
      <c r="K35" s="5"/>
      <c r="L35" s="5"/>
      <c r="M35" s="5"/>
      <c r="N35" s="5"/>
      <c r="O35" s="5"/>
      <c r="P35" s="5"/>
    </row>
    <row r="36" spans="1:16" ht="45.75" hidden="1" customHeight="1" x14ac:dyDescent="0.2">
      <c r="A36" s="223" t="s">
        <v>3599</v>
      </c>
      <c r="B36" s="394" t="s">
        <v>3600</v>
      </c>
      <c r="C36" s="395"/>
      <c r="D36" s="5"/>
      <c r="E36" s="5"/>
      <c r="F36" s="5"/>
      <c r="G36" s="5"/>
      <c r="H36" s="5"/>
      <c r="I36" s="5"/>
      <c r="J36" s="5"/>
      <c r="K36" s="5"/>
      <c r="L36" s="5"/>
      <c r="M36" s="5"/>
      <c r="N36" s="5"/>
      <c r="O36" s="5"/>
      <c r="P36" s="5"/>
    </row>
    <row r="37" spans="1:16" ht="54.75" hidden="1" customHeight="1" x14ac:dyDescent="0.2">
      <c r="A37" s="223" t="s">
        <v>3601</v>
      </c>
      <c r="B37" s="394" t="s">
        <v>3602</v>
      </c>
      <c r="C37" s="395"/>
      <c r="D37" s="5"/>
      <c r="E37" s="5"/>
      <c r="F37" s="5"/>
      <c r="G37" s="5"/>
      <c r="H37" s="5"/>
      <c r="I37" s="5"/>
      <c r="J37" s="5"/>
      <c r="K37" s="5"/>
      <c r="L37" s="5"/>
      <c r="M37" s="5"/>
      <c r="N37" s="5"/>
      <c r="O37" s="5"/>
      <c r="P37" s="5"/>
    </row>
    <row r="38" spans="1:16" ht="37.5" hidden="1" customHeight="1" x14ac:dyDescent="0.2">
      <c r="A38" s="223" t="s">
        <v>3603</v>
      </c>
      <c r="B38" s="394" t="s">
        <v>3604</v>
      </c>
      <c r="C38" s="395"/>
      <c r="D38" s="5"/>
      <c r="E38" s="5"/>
      <c r="F38" s="5"/>
      <c r="G38" s="5"/>
      <c r="H38" s="5"/>
      <c r="I38" s="5"/>
      <c r="J38" s="5"/>
      <c r="K38" s="5"/>
      <c r="L38" s="5"/>
      <c r="M38" s="5"/>
      <c r="N38" s="5"/>
      <c r="O38" s="5"/>
      <c r="P38" s="5"/>
    </row>
    <row r="39" spans="1:16" ht="61.5" hidden="1" customHeight="1" x14ac:dyDescent="0.2">
      <c r="A39" s="223" t="s">
        <v>3605</v>
      </c>
      <c r="B39" s="394" t="s">
        <v>3606</v>
      </c>
      <c r="C39" s="395"/>
      <c r="D39" s="5"/>
      <c r="E39" s="5"/>
      <c r="F39" s="5"/>
      <c r="G39" s="5"/>
      <c r="H39" s="5"/>
      <c r="I39" s="5"/>
      <c r="J39" s="5"/>
      <c r="K39" s="5"/>
      <c r="L39" s="5"/>
      <c r="M39" s="5"/>
      <c r="N39" s="5"/>
      <c r="O39" s="5"/>
      <c r="P39" s="5"/>
    </row>
    <row r="40" spans="1:16" ht="53.25" hidden="1" customHeight="1" x14ac:dyDescent="0.2">
      <c r="A40" s="223" t="s">
        <v>3607</v>
      </c>
      <c r="B40" s="394" t="s">
        <v>3608</v>
      </c>
      <c r="C40" s="395"/>
      <c r="D40" s="5"/>
      <c r="E40" s="5"/>
      <c r="F40" s="5"/>
      <c r="G40" s="5"/>
      <c r="H40" s="5"/>
      <c r="I40" s="5"/>
      <c r="J40" s="5"/>
      <c r="K40" s="5"/>
      <c r="L40" s="5"/>
      <c r="M40" s="5"/>
      <c r="N40" s="5"/>
      <c r="O40" s="5"/>
      <c r="P40" s="5"/>
    </row>
    <row r="41" spans="1:16" ht="73.5" hidden="1" customHeight="1" x14ac:dyDescent="0.2">
      <c r="A41" s="223" t="s">
        <v>3609</v>
      </c>
      <c r="B41" s="394" t="s">
        <v>3610</v>
      </c>
      <c r="C41" s="395"/>
      <c r="D41" s="5"/>
      <c r="E41" s="5"/>
      <c r="F41" s="5"/>
      <c r="G41" s="5"/>
      <c r="H41" s="5"/>
      <c r="I41" s="5"/>
      <c r="J41" s="5"/>
      <c r="K41" s="5"/>
      <c r="L41" s="5"/>
      <c r="M41" s="5"/>
      <c r="N41" s="5"/>
      <c r="O41" s="5"/>
      <c r="P41" s="5"/>
    </row>
    <row r="42" spans="1:16" ht="57.75" hidden="1" customHeight="1" x14ac:dyDescent="0.2">
      <c r="A42" s="223" t="s">
        <v>3611</v>
      </c>
      <c r="B42" s="394" t="s">
        <v>3612</v>
      </c>
      <c r="C42" s="395"/>
      <c r="D42" s="5"/>
      <c r="E42" s="5"/>
      <c r="F42" s="5"/>
      <c r="G42" s="5"/>
      <c r="H42" s="5"/>
      <c r="I42" s="5"/>
      <c r="J42" s="5"/>
      <c r="K42" s="5"/>
      <c r="L42" s="5"/>
      <c r="M42" s="5"/>
      <c r="N42" s="5"/>
      <c r="O42" s="5"/>
      <c r="P42" s="5"/>
    </row>
    <row r="43" spans="1:16" ht="84" hidden="1" customHeight="1" x14ac:dyDescent="0.2">
      <c r="A43" s="223" t="s">
        <v>3613</v>
      </c>
      <c r="B43" s="394" t="s">
        <v>3614</v>
      </c>
      <c r="C43" s="395"/>
      <c r="D43" s="5"/>
      <c r="E43" s="5"/>
      <c r="F43" s="5"/>
      <c r="G43" s="5"/>
      <c r="H43" s="5"/>
      <c r="I43" s="5"/>
      <c r="J43" s="5"/>
      <c r="K43" s="5"/>
      <c r="L43" s="5"/>
      <c r="M43" s="5"/>
      <c r="N43" s="5"/>
      <c r="O43" s="5"/>
      <c r="P43" s="5"/>
    </row>
    <row r="44" spans="1:16" ht="48" hidden="1" customHeight="1" x14ac:dyDescent="0.2">
      <c r="A44" s="223" t="s">
        <v>3615</v>
      </c>
      <c r="B44" s="394" t="s">
        <v>3616</v>
      </c>
      <c r="C44" s="395"/>
      <c r="D44" s="5"/>
      <c r="E44" s="5"/>
      <c r="F44" s="5"/>
      <c r="G44" s="5"/>
      <c r="H44" s="5"/>
      <c r="I44" s="5"/>
      <c r="J44" s="5"/>
      <c r="K44" s="5"/>
      <c r="L44" s="5"/>
      <c r="M44" s="5"/>
      <c r="N44" s="5"/>
      <c r="O44" s="5"/>
      <c r="P44" s="5"/>
    </row>
    <row r="45" spans="1:16" ht="57" hidden="1" customHeight="1" x14ac:dyDescent="0.2">
      <c r="A45" s="223" t="s">
        <v>3617</v>
      </c>
      <c r="B45" s="394" t="s">
        <v>3618</v>
      </c>
      <c r="C45" s="395"/>
      <c r="D45" s="5"/>
      <c r="E45" s="5"/>
      <c r="F45" s="5"/>
      <c r="G45" s="5"/>
      <c r="H45" s="5"/>
      <c r="I45" s="5"/>
      <c r="J45" s="5"/>
      <c r="K45" s="5"/>
      <c r="L45" s="5"/>
      <c r="M45" s="5"/>
      <c r="N45" s="5"/>
      <c r="O45" s="5"/>
      <c r="P45" s="5"/>
    </row>
    <row r="46" spans="1:16" ht="73.5" hidden="1" customHeight="1" x14ac:dyDescent="0.2">
      <c r="A46" s="223" t="s">
        <v>3619</v>
      </c>
      <c r="B46" s="405" t="s">
        <v>3620</v>
      </c>
      <c r="C46" s="395"/>
      <c r="D46" s="5"/>
      <c r="E46" s="5"/>
      <c r="F46" s="5"/>
      <c r="G46" s="5"/>
      <c r="H46" s="5"/>
      <c r="I46" s="5"/>
      <c r="J46" s="5"/>
      <c r="K46" s="5"/>
      <c r="L46" s="5"/>
      <c r="M46" s="5"/>
      <c r="N46" s="5"/>
      <c r="O46" s="5"/>
      <c r="P46" s="5"/>
    </row>
    <row r="47" spans="1:16" ht="66" hidden="1" customHeight="1" x14ac:dyDescent="0.2">
      <c r="A47" s="39" t="s">
        <v>3621</v>
      </c>
      <c r="B47" s="406" t="s">
        <v>3622</v>
      </c>
      <c r="C47" s="406"/>
      <c r="D47" s="5"/>
      <c r="E47" s="5"/>
      <c r="F47" s="5"/>
      <c r="G47" s="5"/>
      <c r="H47" s="5"/>
      <c r="I47" s="5"/>
      <c r="J47" s="5"/>
      <c r="K47" s="5"/>
      <c r="L47" s="5"/>
      <c r="M47" s="5"/>
      <c r="N47" s="5"/>
      <c r="O47" s="5"/>
      <c r="P47" s="5"/>
    </row>
    <row r="48" spans="1:16" ht="123.75" customHeight="1" x14ac:dyDescent="0.2">
      <c r="A48" s="202" t="s">
        <v>3623</v>
      </c>
      <c r="B48" s="404" t="s">
        <v>3624</v>
      </c>
      <c r="C48" s="403"/>
      <c r="D48" s="5"/>
      <c r="E48" s="5"/>
      <c r="F48" s="5"/>
      <c r="G48" s="5"/>
      <c r="H48" s="5"/>
      <c r="I48" s="5"/>
      <c r="J48" s="5"/>
      <c r="K48" s="5"/>
      <c r="L48" s="5"/>
      <c r="M48" s="5"/>
      <c r="N48" s="5"/>
      <c r="O48" s="5"/>
      <c r="P48" s="5"/>
    </row>
    <row r="49" spans="1:16" ht="34.5" customHeight="1" x14ac:dyDescent="0.2">
      <c r="A49" s="202" t="s">
        <v>3625</v>
      </c>
      <c r="B49" s="402" t="s">
        <v>3626</v>
      </c>
      <c r="C49" s="403"/>
      <c r="D49" s="5"/>
      <c r="E49" s="5"/>
      <c r="F49" s="5"/>
      <c r="G49" s="5"/>
      <c r="H49" s="5"/>
      <c r="I49" s="5"/>
      <c r="J49" s="5"/>
      <c r="K49" s="5"/>
      <c r="L49" s="5"/>
      <c r="M49" s="5"/>
      <c r="N49" s="5"/>
      <c r="O49" s="5"/>
      <c r="P49" s="5"/>
    </row>
    <row r="50" spans="1:16" ht="34.5" customHeight="1" x14ac:dyDescent="0.2">
      <c r="A50" s="202" t="s">
        <v>3627</v>
      </c>
      <c r="B50" s="402" t="s">
        <v>3628</v>
      </c>
      <c r="C50" s="403"/>
      <c r="D50" s="5"/>
      <c r="E50" s="5"/>
      <c r="F50" s="5"/>
      <c r="G50" s="5"/>
      <c r="H50" s="5"/>
      <c r="I50" s="5"/>
      <c r="J50" s="5"/>
      <c r="K50" s="5"/>
      <c r="L50" s="5"/>
      <c r="M50" s="5"/>
      <c r="N50" s="5"/>
      <c r="O50" s="5"/>
      <c r="P50" s="5"/>
    </row>
    <row r="51" spans="1:16" ht="31.5" customHeight="1" x14ac:dyDescent="0.2">
      <c r="A51" s="224" t="s">
        <v>3629</v>
      </c>
      <c r="B51" s="394" t="s">
        <v>3630</v>
      </c>
      <c r="C51" s="395"/>
      <c r="D51" s="5"/>
      <c r="E51" s="5"/>
      <c r="F51" s="5"/>
      <c r="G51" s="5"/>
      <c r="H51" s="5"/>
      <c r="I51" s="5"/>
      <c r="J51" s="5"/>
      <c r="K51" s="5"/>
      <c r="L51" s="5"/>
      <c r="M51" s="5"/>
      <c r="N51" s="5"/>
      <c r="O51" s="5"/>
      <c r="P51" s="5"/>
    </row>
    <row r="52" spans="1:16" ht="31.5" customHeight="1" x14ac:dyDescent="0.2">
      <c r="A52" s="224" t="s">
        <v>3631</v>
      </c>
      <c r="B52" s="394" t="s">
        <v>3632</v>
      </c>
      <c r="C52" s="395"/>
      <c r="D52" s="5"/>
      <c r="E52" s="5"/>
      <c r="F52" s="5"/>
      <c r="G52" s="5"/>
      <c r="H52" s="5"/>
      <c r="I52" s="5"/>
      <c r="J52" s="5"/>
      <c r="K52" s="5"/>
      <c r="L52" s="5"/>
      <c r="M52" s="5"/>
      <c r="N52" s="5"/>
      <c r="O52" s="5"/>
      <c r="P52" s="5"/>
    </row>
    <row r="53" spans="1:16" ht="31.5" customHeight="1" x14ac:dyDescent="0.2">
      <c r="A53" s="224" t="s">
        <v>3633</v>
      </c>
      <c r="B53" s="407" t="s">
        <v>3634</v>
      </c>
      <c r="C53" s="408"/>
      <c r="D53" s="5"/>
      <c r="E53" s="5"/>
      <c r="F53" s="5"/>
      <c r="G53" s="5"/>
      <c r="H53" s="5"/>
      <c r="I53" s="5"/>
      <c r="J53" s="5"/>
      <c r="K53" s="5"/>
      <c r="L53" s="5"/>
      <c r="M53" s="5"/>
      <c r="N53" s="5"/>
      <c r="O53" s="5"/>
      <c r="P53" s="5"/>
    </row>
    <row r="54" spans="1:16" ht="31.5" customHeight="1" x14ac:dyDescent="0.2">
      <c r="A54" s="224" t="s">
        <v>3635</v>
      </c>
      <c r="B54" s="407" t="s">
        <v>3636</v>
      </c>
      <c r="C54" s="408"/>
      <c r="D54" s="5"/>
      <c r="E54" s="5"/>
      <c r="F54" s="5"/>
      <c r="G54" s="5"/>
      <c r="H54" s="5"/>
      <c r="I54" s="5"/>
      <c r="J54" s="5"/>
      <c r="K54" s="5"/>
      <c r="L54" s="5"/>
      <c r="M54" s="5"/>
      <c r="N54" s="5"/>
      <c r="O54" s="5"/>
      <c r="P54" s="5"/>
    </row>
    <row r="55" spans="1:16" ht="54.6" customHeight="1" x14ac:dyDescent="0.2">
      <c r="A55" s="224" t="s">
        <v>3637</v>
      </c>
      <c r="B55" s="407" t="s">
        <v>3638</v>
      </c>
      <c r="C55" s="408"/>
      <c r="D55" s="5"/>
      <c r="E55" s="5"/>
      <c r="F55" s="5"/>
      <c r="G55" s="5"/>
      <c r="H55" s="5"/>
      <c r="I55" s="5"/>
      <c r="J55" s="5"/>
      <c r="K55" s="5"/>
      <c r="L55" s="5"/>
      <c r="M55" s="5"/>
      <c r="N55" s="5"/>
      <c r="O55" s="5"/>
      <c r="P55" s="5"/>
    </row>
    <row r="56" spans="1:16" ht="54.6" customHeight="1" x14ac:dyDescent="0.2">
      <c r="A56" s="224" t="s">
        <v>3639</v>
      </c>
      <c r="B56" s="407" t="s">
        <v>3640</v>
      </c>
      <c r="C56" s="408"/>
      <c r="D56" s="5"/>
      <c r="E56" s="5"/>
      <c r="F56" s="5"/>
      <c r="G56" s="5"/>
      <c r="H56" s="5"/>
      <c r="I56" s="5"/>
      <c r="J56" s="5"/>
      <c r="K56" s="5"/>
      <c r="L56" s="5"/>
      <c r="M56" s="5"/>
      <c r="N56" s="5"/>
      <c r="O56" s="5"/>
      <c r="P56" s="5"/>
    </row>
    <row r="57" spans="1:16" ht="54" customHeight="1" x14ac:dyDescent="0.2">
      <c r="A57" s="224" t="s">
        <v>3641</v>
      </c>
      <c r="B57" s="407" t="s">
        <v>3642</v>
      </c>
      <c r="C57" s="408"/>
      <c r="D57" s="5"/>
      <c r="E57" s="5"/>
      <c r="F57" s="5"/>
      <c r="G57" s="5"/>
      <c r="H57" s="5"/>
      <c r="I57" s="5"/>
      <c r="J57" s="5"/>
      <c r="K57" s="5"/>
      <c r="L57" s="5"/>
      <c r="M57" s="5"/>
      <c r="N57" s="5"/>
      <c r="O57" s="5"/>
      <c r="P57" s="5"/>
    </row>
    <row r="58" spans="1:16" ht="31.15" customHeight="1" x14ac:dyDescent="0.2">
      <c r="A58" s="270" t="s">
        <v>3643</v>
      </c>
      <c r="B58" s="400" t="s">
        <v>3644</v>
      </c>
      <c r="C58" s="401"/>
      <c r="D58" s="5"/>
      <c r="E58" s="5"/>
      <c r="F58" s="5"/>
      <c r="G58" s="5"/>
      <c r="H58" s="5"/>
      <c r="I58" s="5"/>
      <c r="J58" s="5"/>
      <c r="K58" s="5"/>
      <c r="L58" s="5"/>
      <c r="M58" s="5"/>
      <c r="N58" s="5"/>
      <c r="O58" s="5"/>
      <c r="P58" s="5"/>
    </row>
    <row r="59" spans="1:16" ht="46.5" customHeight="1" x14ac:dyDescent="0.2">
      <c r="A59" s="302" t="s">
        <v>3645</v>
      </c>
      <c r="B59" s="392" t="s">
        <v>3646</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30275</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3653</v>
      </c>
      <c r="D8" s="314"/>
      <c r="E8" s="362"/>
      <c r="F8" s="337" t="s">
        <v>31</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32</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22</v>
      </c>
      <c r="D10" s="314"/>
      <c r="E10" s="362"/>
      <c r="F10" s="337" t="s">
        <v>35</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36</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37</v>
      </c>
      <c r="G12" s="326"/>
      <c r="H12" s="321" t="s">
        <v>3655</v>
      </c>
      <c r="I12" s="27" t="s">
        <v>38</v>
      </c>
      <c r="J12" s="228"/>
      <c r="K12" s="228"/>
      <c r="L12" s="5"/>
      <c r="M12" s="5"/>
      <c r="N12" s="5"/>
      <c r="O12" s="5"/>
      <c r="P12" s="5"/>
      <c r="Q12" s="5"/>
      <c r="R12" s="5"/>
      <c r="S12" s="5"/>
      <c r="T12" s="5"/>
      <c r="U12" s="5"/>
      <c r="V12" s="5"/>
      <c r="W12" s="5"/>
    </row>
    <row r="13" spans="1:23" ht="23.25" x14ac:dyDescent="0.2">
      <c r="B13" s="18" t="s">
        <v>39</v>
      </c>
      <c r="C13" s="242" t="s">
        <v>3654</v>
      </c>
      <c r="D13" s="314"/>
      <c r="E13" s="362"/>
      <c r="F13" s="359" t="s">
        <v>40</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42" t="s">
        <v>42</v>
      </c>
      <c r="C16" s="363"/>
      <c r="D16" s="363"/>
      <c r="E16" s="363"/>
      <c r="F16" s="344"/>
      <c r="G16" s="201" t="s">
        <v>43</v>
      </c>
      <c r="H16" s="265" t="s">
        <v>44</v>
      </c>
      <c r="I16" s="266" t="s">
        <v>45</v>
      </c>
      <c r="J16" s="5"/>
      <c r="K16" s="5"/>
      <c r="L16" s="5"/>
      <c r="M16" s="5"/>
      <c r="N16" s="5"/>
      <c r="O16" s="5"/>
      <c r="P16" s="5"/>
      <c r="Q16" s="5"/>
      <c r="R16" s="5"/>
      <c r="S16" s="5"/>
      <c r="T16" s="5"/>
      <c r="U16" s="5"/>
      <c r="V16" s="5"/>
      <c r="W16" s="5"/>
    </row>
    <row r="17" spans="1:23" ht="12.75" customHeight="1" x14ac:dyDescent="0.2">
      <c r="A17" s="339" t="s">
        <v>29</v>
      </c>
      <c r="B17" s="358" t="str">
        <f>'PR-RAS'!B6</f>
        <v>PRIHODI POSLOVANJA (šifre 61+62+63+64+65+66+67+68)</v>
      </c>
      <c r="C17" s="354"/>
      <c r="D17" s="354"/>
      <c r="E17" s="354"/>
      <c r="F17" s="355"/>
      <c r="G17" s="28" t="str">
        <f>'PR-RAS'!C6</f>
        <v>6</v>
      </c>
      <c r="H17" s="275">
        <f>'PR-RAS'!D6</f>
        <v>5895878.0100000007</v>
      </c>
      <c r="I17" s="275">
        <f>'PR-RAS'!E6</f>
        <v>6705544.8399999999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4525817.7</v>
      </c>
      <c r="I18" s="275">
        <f>'PR-RAS'!E152</f>
        <v>5524358.8799999999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1023909.9199999996</v>
      </c>
      <c r="I20" s="275">
        <f>'PR-RAS'!E650</f>
        <v>508628.30999999959</v>
      </c>
      <c r="J20" s="5"/>
      <c r="K20" s="5"/>
      <c r="L20" s="5"/>
      <c r="M20" s="5"/>
      <c r="N20" s="5"/>
      <c r="O20" s="5"/>
      <c r="P20" s="5"/>
      <c r="Q20" s="5"/>
      <c r="R20" s="5"/>
      <c r="S20" s="5"/>
      <c r="T20" s="5"/>
      <c r="U20" s="5"/>
      <c r="V20" s="5"/>
      <c r="W20" s="5"/>
    </row>
    <row r="21" spans="1:23" ht="29.25" customHeight="1" x14ac:dyDescent="0.2">
      <c r="A21" s="200" t="s">
        <v>41</v>
      </c>
      <c r="B21" s="342" t="s">
        <v>42</v>
      </c>
      <c r="C21" s="343"/>
      <c r="D21" s="343"/>
      <c r="E21" s="343"/>
      <c r="F21" s="344"/>
      <c r="G21" s="201" t="s">
        <v>43</v>
      </c>
      <c r="H21" s="265" t="s">
        <v>46</v>
      </c>
      <c r="I21" s="266" t="s">
        <v>47</v>
      </c>
      <c r="J21" s="5"/>
      <c r="K21" s="5"/>
      <c r="L21" s="5"/>
      <c r="M21" s="5"/>
      <c r="N21" s="5"/>
      <c r="O21" s="5"/>
      <c r="P21" s="5"/>
      <c r="Q21" s="5"/>
      <c r="R21" s="5"/>
      <c r="S21" s="5"/>
      <c r="T21" s="5"/>
      <c r="U21" s="5"/>
      <c r="V21" s="5"/>
      <c r="W21" s="5"/>
    </row>
    <row r="22" spans="1:23" ht="12.75" customHeight="1" x14ac:dyDescent="0.2">
      <c r="A22" s="339" t="s">
        <v>31</v>
      </c>
      <c r="B22" s="358" t="str">
        <f>BILANCA!B7</f>
        <v>Nefinancijska imovina (šifre 01+02+03+04+05+06)</v>
      </c>
      <c r="C22" s="354"/>
      <c r="D22" s="354"/>
      <c r="E22" s="354"/>
      <c r="F22" s="355"/>
      <c r="G22" s="126" t="str">
        <f>BILANCA!C7</f>
        <v>B002</v>
      </c>
      <c r="H22" s="275">
        <f>BILANCA!D7</f>
        <v>35111747.729999997</v>
      </c>
      <c r="I22" s="275">
        <f>BILANCA!E7</f>
        <v>35546506.449999996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2109333.73</v>
      </c>
      <c r="I23" s="275">
        <f>BILANCA!E69</f>
        <v>2351618.29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2521808.94</v>
      </c>
      <c r="I24" s="275">
        <f>BILANCA!E177</f>
        <v>2900296.4699999997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34699272.519999996</v>
      </c>
      <c r="I25" s="275">
        <f>BILANCA!E251</f>
        <v>34997828.269999996</v>
      </c>
      <c r="J25" s="5"/>
      <c r="K25" s="5"/>
      <c r="L25" s="5"/>
      <c r="M25" s="5"/>
      <c r="N25" s="5"/>
      <c r="O25" s="5"/>
      <c r="P25" s="5"/>
      <c r="Q25" s="5"/>
      <c r="R25" s="5"/>
      <c r="S25" s="5"/>
      <c r="T25" s="5"/>
      <c r="U25" s="5"/>
      <c r="V25" s="5"/>
      <c r="W25" s="5"/>
    </row>
    <row r="26" spans="1:23" ht="48" x14ac:dyDescent="0.2">
      <c r="A26" s="200" t="s">
        <v>41</v>
      </c>
      <c r="B26" s="342" t="s">
        <v>42</v>
      </c>
      <c r="C26" s="343"/>
      <c r="D26" s="343"/>
      <c r="E26" s="343"/>
      <c r="F26" s="344"/>
      <c r="G26" s="201" t="s">
        <v>43</v>
      </c>
      <c r="H26" s="265" t="s">
        <v>44</v>
      </c>
      <c r="I26" s="266" t="s">
        <v>45</v>
      </c>
      <c r="J26" s="5"/>
      <c r="K26" s="5"/>
      <c r="L26" s="5"/>
      <c r="M26" s="5"/>
      <c r="N26" s="5"/>
      <c r="O26" s="5"/>
      <c r="P26" s="5"/>
      <c r="Q26" s="5"/>
      <c r="R26" s="5"/>
      <c r="S26" s="5"/>
      <c r="T26" s="5"/>
      <c r="U26" s="5"/>
      <c r="V26" s="5"/>
      <c r="W26" s="5"/>
    </row>
    <row r="27" spans="1:23" ht="12.75" customHeight="1" x14ac:dyDescent="0.2">
      <c r="A27" s="339" t="s">
        <v>48</v>
      </c>
      <c r="B27" s="358" t="str">
        <f>'RAS-funkcijski'!B5</f>
        <v>Opće javne usluge (šifre 011+012+013+014 do 018)</v>
      </c>
      <c r="C27" s="354"/>
      <c r="D27" s="354"/>
      <c r="E27" s="354"/>
      <c r="F27" s="355"/>
      <c r="G27" s="126" t="str">
        <f>'RAS-funkcijski'!C5</f>
        <v>01</v>
      </c>
      <c r="H27" s="275">
        <f>'RAS-funkcijski'!D5</f>
        <v>1081331.97</v>
      </c>
      <c r="I27" s="275">
        <f>'RAS-funkcijski'!E5</f>
        <v>1268394.6299999999</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912473.13</v>
      </c>
      <c r="I28" s="275">
        <f>'RAS-funkcijski'!E35</f>
        <v>1248595.6599999999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138903.28999999998</v>
      </c>
      <c r="I30" s="275">
        <f>'RAS-funkcijski'!E114</f>
        <v>198169.22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5570748.2400000012</v>
      </c>
      <c r="I31" s="275">
        <f>'RAS-funkcijski'!E141</f>
        <v>5556025.4299999988</v>
      </c>
      <c r="J31" s="5"/>
      <c r="K31" s="5"/>
      <c r="L31" s="5"/>
      <c r="M31" s="5"/>
      <c r="N31" s="5"/>
      <c r="O31" s="5"/>
      <c r="P31" s="5"/>
      <c r="Q31" s="5"/>
      <c r="R31" s="5"/>
      <c r="S31" s="5"/>
      <c r="T31" s="5"/>
      <c r="U31" s="5"/>
      <c r="V31" s="5"/>
      <c r="W31" s="5"/>
    </row>
    <row r="32" spans="1:23" ht="29.25" customHeight="1" x14ac:dyDescent="0.2">
      <c r="A32" s="200" t="s">
        <v>41</v>
      </c>
      <c r="B32" s="342" t="s">
        <v>42</v>
      </c>
      <c r="C32" s="343"/>
      <c r="D32" s="343"/>
      <c r="E32" s="343"/>
      <c r="F32" s="344"/>
      <c r="G32" s="201" t="s">
        <v>43</v>
      </c>
      <c r="H32" s="265" t="s">
        <v>49</v>
      </c>
      <c r="I32" s="266" t="s">
        <v>50</v>
      </c>
      <c r="J32" s="5"/>
      <c r="K32" s="5"/>
      <c r="L32" s="5"/>
      <c r="M32" s="5"/>
      <c r="N32" s="5"/>
      <c r="O32" s="5"/>
      <c r="P32" s="5"/>
      <c r="Q32" s="5"/>
      <c r="R32" s="5"/>
      <c r="S32" s="5"/>
      <c r="T32" s="5"/>
      <c r="U32" s="5"/>
      <c r="V32" s="5"/>
      <c r="W32" s="5"/>
    </row>
    <row r="33" spans="1:23" ht="12.75" customHeight="1" x14ac:dyDescent="0.2">
      <c r="A33" s="339" t="s">
        <v>35</v>
      </c>
      <c r="B33" s="353" t="str">
        <f>'P-VRIO'!B5</f>
        <v>Promjene u vrijednosti i obujmu imovine (šifre 91511+91512)</v>
      </c>
      <c r="C33" s="354"/>
      <c r="D33" s="354"/>
      <c r="E33" s="354"/>
      <c r="F33" s="355"/>
      <c r="G33" s="126" t="str">
        <f>'P-VRIO'!C5</f>
        <v>9151</v>
      </c>
      <c r="H33" s="275">
        <f>'P-VRIO'!D5</f>
        <v>0.39</v>
      </c>
      <c r="I33" s="275">
        <f>'P-VRIO'!E5</f>
        <v>958264.62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0.39</v>
      </c>
      <c r="I34" s="275">
        <f>'P-VRIO'!E22</f>
        <v>957588.9</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42" t="s">
        <v>42</v>
      </c>
      <c r="C37" s="343"/>
      <c r="D37" s="343"/>
      <c r="E37" s="343"/>
      <c r="F37" s="344"/>
      <c r="G37" s="201" t="s">
        <v>43</v>
      </c>
      <c r="H37" s="265" t="s">
        <v>46</v>
      </c>
      <c r="I37" s="266" t="s">
        <v>51</v>
      </c>
      <c r="J37" s="5"/>
      <c r="K37" s="5"/>
      <c r="L37" s="5"/>
      <c r="M37" s="5"/>
      <c r="N37" s="5"/>
      <c r="O37" s="5"/>
      <c r="P37" s="5"/>
      <c r="Q37" s="5"/>
      <c r="R37" s="5"/>
      <c r="S37" s="5"/>
      <c r="T37" s="5"/>
      <c r="U37" s="5"/>
      <c r="V37" s="5"/>
      <c r="W37" s="5"/>
    </row>
    <row r="38" spans="1:23" ht="12.75" customHeight="1" x14ac:dyDescent="0.2">
      <c r="A38" s="339" t="s">
        <v>36</v>
      </c>
      <c r="B38" s="358" t="str">
        <f>OBVEZE!B5</f>
        <v>Stanje obveza 1. siječnja (=stanju obveza iz Izvještaja o obvezama na 31. prosinca prethodne godine)</v>
      </c>
      <c r="C38" s="354"/>
      <c r="D38" s="354"/>
      <c r="E38" s="354"/>
      <c r="F38" s="355"/>
      <c r="G38" s="126" t="str">
        <f>OBVEZE!C5</f>
        <v>V001</v>
      </c>
      <c r="H38" s="275">
        <f>OBVEZE!D5</f>
        <v>2515260.2200000002</v>
      </c>
      <c r="I38" s="275" t="s">
        <v>52</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52</v>
      </c>
      <c r="I39" s="275">
        <f>OBVEZE!D44</f>
        <v>2893288.7199999988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52</v>
      </c>
      <c r="I40" s="275">
        <f>OBVEZE!D45</f>
        <v>431357.49000000005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52</v>
      </c>
      <c r="I41" s="276">
        <f>OBVEZE!D104</f>
        <v>2461931.23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53</v>
      </c>
      <c r="F44" s="345"/>
      <c r="G44" s="229"/>
      <c r="H44" s="346" t="s">
        <v>54</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4" zoomScaleNormal="100" workbookViewId="0">
      <selection activeCell="D15" sqref="D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c r="C1" s="268" t="s">
        <v>33</v>
      </c>
      <c r="D1" s="323"/>
      <c r="E1" s="268" t="s">
        <v>56</v>
      </c>
      <c r="F1" s="324"/>
    </row>
    <row r="2" spans="1:24" s="174" customFormat="1" ht="50.1" customHeight="1" x14ac:dyDescent="0.2">
      <c r="A2" s="368" t="s">
        <v>57</v>
      </c>
      <c r="B2" s="369"/>
      <c r="C2" s="369"/>
      <c r="D2" s="369"/>
      <c r="E2" s="369"/>
      <c r="F2" s="369"/>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61</v>
      </c>
      <c r="B5" s="371"/>
      <c r="C5" s="166"/>
      <c r="D5" s="52"/>
      <c r="E5" s="52"/>
      <c r="F5" s="44"/>
    </row>
    <row r="6" spans="1:24" ht="12.75" customHeight="1" x14ac:dyDescent="0.2">
      <c r="A6" s="63">
        <v>6</v>
      </c>
      <c r="B6" s="220" t="s">
        <v>62</v>
      </c>
      <c r="C6" s="247" t="s">
        <v>63</v>
      </c>
      <c r="D6" s="60">
        <f>D7+D43+D49+D82+D106+D125+D134+D140</f>
        <v>5895878.0100000007</v>
      </c>
      <c r="E6" s="60">
        <f>E7+E43+E49+E82+E106+E125+E134+E140</f>
        <v>6705544.8399999999</v>
      </c>
      <c r="F6" s="45">
        <f t="shared" ref="F6:F132" si="0">IF(D6&lt;&gt;0,IF(E6/D6&gt;=100,"&gt;&gt;100",E6/D6*100),"-")</f>
        <v>113.73276089883004</v>
      </c>
    </row>
    <row r="7" spans="1:24" ht="12.75" customHeight="1" x14ac:dyDescent="0.2">
      <c r="A7" s="63">
        <v>61</v>
      </c>
      <c r="B7" s="220" t="s">
        <v>64</v>
      </c>
      <c r="C7" s="247" t="s">
        <v>65</v>
      </c>
      <c r="D7" s="60">
        <f>D8+D17+D23+D29+D36+D39</f>
        <v>2867329.4000000004</v>
      </c>
      <c r="E7" s="60">
        <f>E8+E17+E23+E29+E36+E39</f>
        <v>3358591.9699999988</v>
      </c>
      <c r="F7" s="45">
        <f t="shared" si="0"/>
        <v>117.13310546043292</v>
      </c>
    </row>
    <row r="8" spans="1:24" ht="12.75" customHeight="1" x14ac:dyDescent="0.2">
      <c r="A8" s="63">
        <v>611</v>
      </c>
      <c r="B8" s="220" t="s">
        <v>66</v>
      </c>
      <c r="C8" s="247" t="s">
        <v>67</v>
      </c>
      <c r="D8" s="60">
        <f>SUM(D9:D14)-D15-D16</f>
        <v>2616710.6100000003</v>
      </c>
      <c r="E8" s="60">
        <f>SUM(E9:E14)-E15-E16</f>
        <v>3085463.209999999</v>
      </c>
      <c r="F8" s="45">
        <f t="shared" si="0"/>
        <v>117.91381126398225</v>
      </c>
    </row>
    <row r="9" spans="1:24" ht="12.75" customHeight="1" x14ac:dyDescent="0.2">
      <c r="A9" s="63">
        <v>6111</v>
      </c>
      <c r="B9" s="65" t="s">
        <v>68</v>
      </c>
      <c r="C9" s="247" t="s">
        <v>69</v>
      </c>
      <c r="D9" s="194">
        <v>2502458.02</v>
      </c>
      <c r="E9" s="194">
        <v>2999975.96</v>
      </c>
      <c r="F9" s="45">
        <f t="shared" si="0"/>
        <v>119.88117027433691</v>
      </c>
    </row>
    <row r="10" spans="1:24" ht="12.75" customHeight="1" x14ac:dyDescent="0.2">
      <c r="A10" s="63">
        <v>6112</v>
      </c>
      <c r="B10" s="65" t="s">
        <v>70</v>
      </c>
      <c r="C10" s="247" t="s">
        <v>71</v>
      </c>
      <c r="D10" s="194">
        <v>111896.96000000001</v>
      </c>
      <c r="E10" s="194">
        <v>146253.34</v>
      </c>
      <c r="F10" s="45">
        <f t="shared" si="0"/>
        <v>130.70358658537282</v>
      </c>
    </row>
    <row r="11" spans="1:24" ht="12.75" customHeight="1" x14ac:dyDescent="0.2">
      <c r="A11" s="63">
        <v>6113</v>
      </c>
      <c r="B11" s="65" t="s">
        <v>72</v>
      </c>
      <c r="C11" s="247" t="s">
        <v>73</v>
      </c>
      <c r="D11" s="194">
        <v>78240.28</v>
      </c>
      <c r="E11" s="194">
        <v>83525.84</v>
      </c>
      <c r="F11" s="45">
        <f t="shared" si="0"/>
        <v>106.75554842083899</v>
      </c>
    </row>
    <row r="12" spans="1:24" ht="12.75" customHeight="1" x14ac:dyDescent="0.2">
      <c r="A12" s="63">
        <v>6114</v>
      </c>
      <c r="B12" s="65" t="s">
        <v>74</v>
      </c>
      <c r="C12" s="247" t="s">
        <v>75</v>
      </c>
      <c r="D12" s="194">
        <v>68901.95</v>
      </c>
      <c r="E12" s="194">
        <v>86567.57</v>
      </c>
      <c r="F12" s="45">
        <f t="shared" si="0"/>
        <v>125.63878090532998</v>
      </c>
    </row>
    <row r="13" spans="1:24" ht="12.75" customHeight="1" x14ac:dyDescent="0.2">
      <c r="A13" s="63">
        <v>6115</v>
      </c>
      <c r="B13" s="65" t="s">
        <v>76</v>
      </c>
      <c r="C13" s="247" t="s">
        <v>77</v>
      </c>
      <c r="D13" s="194">
        <v>95714.16</v>
      </c>
      <c r="E13" s="194">
        <v>83252.84</v>
      </c>
      <c r="F13" s="45">
        <f t="shared" si="0"/>
        <v>86.980693347776324</v>
      </c>
    </row>
    <row r="14" spans="1:24" ht="12.75" customHeight="1" x14ac:dyDescent="0.2">
      <c r="A14" s="63">
        <v>6116</v>
      </c>
      <c r="B14" s="65" t="s">
        <v>78</v>
      </c>
      <c r="C14" s="247" t="s">
        <v>79</v>
      </c>
      <c r="D14" s="194"/>
      <c r="E14" s="194">
        <v>24.65</v>
      </c>
      <c r="F14" s="45" t="str">
        <f t="shared" si="0"/>
        <v>-</v>
      </c>
    </row>
    <row r="15" spans="1:24" ht="12.75" customHeight="1" x14ac:dyDescent="0.2">
      <c r="A15" s="63">
        <v>6117</v>
      </c>
      <c r="B15" s="220" t="s">
        <v>80</v>
      </c>
      <c r="C15" s="247" t="s">
        <v>81</v>
      </c>
      <c r="D15" s="194">
        <v>240500.76</v>
      </c>
      <c r="E15" s="194">
        <v>314136.99</v>
      </c>
      <c r="F15" s="45">
        <f t="shared" si="0"/>
        <v>130.61787829693344</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212158.19999999998</v>
      </c>
      <c r="E23" s="60">
        <f t="shared" si="2"/>
        <v>246596.03</v>
      </c>
      <c r="F23" s="45">
        <f t="shared" si="0"/>
        <v>116.23214657741252</v>
      </c>
    </row>
    <row r="24" spans="1:6" ht="12.75" customHeight="1" x14ac:dyDescent="0.2">
      <c r="A24" s="63">
        <v>6131</v>
      </c>
      <c r="B24" s="65" t="s">
        <v>98</v>
      </c>
      <c r="C24" s="247" t="s">
        <v>99</v>
      </c>
      <c r="D24" s="194">
        <v>29630.49</v>
      </c>
      <c r="E24" s="194">
        <v>22958.73</v>
      </c>
      <c r="F24" s="45">
        <f t="shared" si="0"/>
        <v>77.483463823919209</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182527.71</v>
      </c>
      <c r="E27" s="194">
        <v>223637.3</v>
      </c>
      <c r="F27" s="45">
        <f t="shared" si="0"/>
        <v>122.5223830398135</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38460.590000000004</v>
      </c>
      <c r="E29" s="60">
        <f>SUM(E30:E35)</f>
        <v>26532.73</v>
      </c>
      <c r="F29" s="45">
        <f t="shared" si="0"/>
        <v>68.986799214468618</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38319.730000000003</v>
      </c>
      <c r="E31" s="194">
        <v>26532.73</v>
      </c>
      <c r="F31" s="45">
        <f t="shared" si="0"/>
        <v>69.240388697937064</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140.86000000000001</v>
      </c>
      <c r="E33" s="194"/>
      <c r="F33" s="45">
        <f t="shared" si="0"/>
        <v>0</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1260469.48</v>
      </c>
      <c r="E49" s="60">
        <f>E50+E53+E58+E61+E64+E68+E71+E74+E77</f>
        <v>1490274.7</v>
      </c>
      <c r="F49" s="45">
        <f t="shared" si="0"/>
        <v>118.23171632842708</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0</v>
      </c>
      <c r="E53" s="60">
        <f t="shared" si="8"/>
        <v>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720713.27</v>
      </c>
      <c r="E58" s="60">
        <f t="shared" si="9"/>
        <v>806157.78999999992</v>
      </c>
      <c r="F58" s="45">
        <f t="shared" si="0"/>
        <v>111.85554971119096</v>
      </c>
    </row>
    <row r="59" spans="1:6" ht="24" x14ac:dyDescent="0.2">
      <c r="A59" s="63">
        <v>6331</v>
      </c>
      <c r="B59" s="65" t="s">
        <v>168</v>
      </c>
      <c r="C59" s="247" t="s">
        <v>169</v>
      </c>
      <c r="D59" s="194">
        <v>463430.54</v>
      </c>
      <c r="E59" s="194">
        <v>213513.35</v>
      </c>
      <c r="F59" s="45">
        <f t="shared" si="0"/>
        <v>46.072352072437873</v>
      </c>
    </row>
    <row r="60" spans="1:6" ht="24" x14ac:dyDescent="0.2">
      <c r="A60" s="63">
        <v>6332</v>
      </c>
      <c r="B60" s="65" t="s">
        <v>170</v>
      </c>
      <c r="C60" s="247" t="s">
        <v>171</v>
      </c>
      <c r="D60" s="194">
        <v>257282.73</v>
      </c>
      <c r="E60" s="194">
        <v>592644.43999999994</v>
      </c>
      <c r="F60" s="45">
        <f t="shared" si="0"/>
        <v>230.34754023326784</v>
      </c>
    </row>
    <row r="61" spans="1:6" ht="12.75" customHeight="1" x14ac:dyDescent="0.2">
      <c r="A61" s="63">
        <v>634</v>
      </c>
      <c r="B61" s="65" t="s">
        <v>172</v>
      </c>
      <c r="C61" s="247" t="s">
        <v>173</v>
      </c>
      <c r="D61" s="60">
        <f t="shared" ref="D61:E61" si="10">SUM(D62:D63)</f>
        <v>78403.17</v>
      </c>
      <c r="E61" s="60">
        <f t="shared" si="10"/>
        <v>148150.34</v>
      </c>
      <c r="F61" s="45">
        <f t="shared" si="0"/>
        <v>188.95963007618187</v>
      </c>
    </row>
    <row r="62" spans="1:6" ht="12.75" customHeight="1" x14ac:dyDescent="0.2">
      <c r="A62" s="63">
        <v>6341</v>
      </c>
      <c r="B62" s="65" t="s">
        <v>174</v>
      </c>
      <c r="C62" s="247" t="s">
        <v>175</v>
      </c>
      <c r="D62" s="194">
        <v>9234.08</v>
      </c>
      <c r="E62" s="194">
        <v>81788.94</v>
      </c>
      <c r="F62" s="45">
        <f t="shared" si="0"/>
        <v>885.72916847157489</v>
      </c>
    </row>
    <row r="63" spans="1:6" ht="12.75" customHeight="1" x14ac:dyDescent="0.2">
      <c r="A63" s="63">
        <v>6342</v>
      </c>
      <c r="B63" s="65" t="s">
        <v>176</v>
      </c>
      <c r="C63" s="247" t="s">
        <v>177</v>
      </c>
      <c r="D63" s="194">
        <v>69169.09</v>
      </c>
      <c r="E63" s="194">
        <v>66361.399999999994</v>
      </c>
      <c r="F63" s="45">
        <f t="shared" si="0"/>
        <v>95.940831374245334</v>
      </c>
    </row>
    <row r="64" spans="1:6" ht="24" x14ac:dyDescent="0.2">
      <c r="A64" s="63">
        <v>635</v>
      </c>
      <c r="B64" s="65" t="s">
        <v>178</v>
      </c>
      <c r="C64" s="247" t="s">
        <v>179</v>
      </c>
      <c r="D64" s="60">
        <f>SUM(D65:D67)</f>
        <v>241238.67</v>
      </c>
      <c r="E64" s="60">
        <f>SUM(E65:E67)</f>
        <v>512401.8</v>
      </c>
      <c r="F64" s="45">
        <f t="shared" si="0"/>
        <v>212.40450380529788</v>
      </c>
    </row>
    <row r="65" spans="1:6" ht="12.75" customHeight="1" x14ac:dyDescent="0.2">
      <c r="A65" s="63">
        <v>6351</v>
      </c>
      <c r="B65" s="65" t="s">
        <v>180</v>
      </c>
      <c r="C65" s="247" t="s">
        <v>181</v>
      </c>
      <c r="D65" s="194">
        <v>241238.67</v>
      </c>
      <c r="E65" s="194">
        <v>251500</v>
      </c>
      <c r="F65" s="45">
        <f t="shared" si="0"/>
        <v>104.2536008012314</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c r="E67" s="192">
        <v>260901.8</v>
      </c>
      <c r="F67" s="71" t="str">
        <f t="shared" si="0"/>
        <v>-</v>
      </c>
    </row>
    <row r="68" spans="1:6" ht="24" x14ac:dyDescent="0.2">
      <c r="A68" s="63" t="s">
        <v>186</v>
      </c>
      <c r="B68" s="183" t="s">
        <v>187</v>
      </c>
      <c r="C68" s="247" t="s">
        <v>186</v>
      </c>
      <c r="D68" s="60">
        <f t="shared" ref="D68:E68" si="11">SUM(D69:D70)</f>
        <v>0</v>
      </c>
      <c r="E68" s="60">
        <f t="shared" si="11"/>
        <v>0</v>
      </c>
      <c r="F68" s="45" t="str">
        <f t="shared" si="0"/>
        <v>-</v>
      </c>
    </row>
    <row r="69" spans="1:6" ht="12.75" customHeight="1" x14ac:dyDescent="0.2">
      <c r="A69" s="63" t="s">
        <v>188</v>
      </c>
      <c r="B69" s="64" t="s">
        <v>189</v>
      </c>
      <c r="C69" s="247" t="s">
        <v>188</v>
      </c>
      <c r="D69" s="194">
        <v>0</v>
      </c>
      <c r="E69" s="194">
        <v>0</v>
      </c>
      <c r="F69" s="45" t="str">
        <f t="shared" si="0"/>
        <v>-</v>
      </c>
    </row>
    <row r="70" spans="1:6" ht="24" x14ac:dyDescent="0.2">
      <c r="A70" s="63" t="s">
        <v>190</v>
      </c>
      <c r="B70" s="64" t="s">
        <v>191</v>
      </c>
      <c r="C70" s="247" t="s">
        <v>190</v>
      </c>
      <c r="D70" s="194">
        <v>0</v>
      </c>
      <c r="E70" s="194">
        <v>0</v>
      </c>
      <c r="F70" s="45" t="str">
        <f t="shared" si="0"/>
        <v>-</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220114.37</v>
      </c>
      <c r="E74" s="60">
        <f t="shared" si="13"/>
        <v>23564.77</v>
      </c>
      <c r="F74" s="45">
        <f t="shared" si="0"/>
        <v>10.705693590109542</v>
      </c>
    </row>
    <row r="75" spans="1:6" ht="12.75" customHeight="1" x14ac:dyDescent="0.2">
      <c r="A75" s="63" t="s">
        <v>200</v>
      </c>
      <c r="B75" s="65" t="s">
        <v>201</v>
      </c>
      <c r="C75" s="247" t="s">
        <v>200</v>
      </c>
      <c r="D75" s="194">
        <v>0</v>
      </c>
      <c r="E75" s="194">
        <v>0</v>
      </c>
      <c r="F75" s="45" t="str">
        <f t="shared" si="0"/>
        <v>-</v>
      </c>
    </row>
    <row r="76" spans="1:6" ht="12.75" customHeight="1" x14ac:dyDescent="0.2">
      <c r="A76" s="63" t="s">
        <v>202</v>
      </c>
      <c r="B76" s="65" t="s">
        <v>203</v>
      </c>
      <c r="C76" s="247" t="s">
        <v>202</v>
      </c>
      <c r="D76" s="194">
        <v>220114.37</v>
      </c>
      <c r="E76" s="194">
        <v>23564.77</v>
      </c>
      <c r="F76" s="45">
        <f t="shared" si="0"/>
        <v>10.705693590109542</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102595.84000000001</v>
      </c>
      <c r="E82" s="60">
        <f t="shared" si="15"/>
        <v>124755.53000000001</v>
      </c>
      <c r="F82" s="45">
        <f t="shared" si="0"/>
        <v>121.59901415106108</v>
      </c>
    </row>
    <row r="83" spans="1:6" ht="12.75" customHeight="1" x14ac:dyDescent="0.2">
      <c r="A83" s="63">
        <v>641</v>
      </c>
      <c r="B83" s="64" t="s">
        <v>216</v>
      </c>
      <c r="C83" s="247" t="s">
        <v>217</v>
      </c>
      <c r="D83" s="60">
        <f t="shared" ref="D83:E83" si="16">SUM(D84:D90)</f>
        <v>5459.56</v>
      </c>
      <c r="E83" s="60">
        <f t="shared" si="16"/>
        <v>3973.77</v>
      </c>
      <c r="F83" s="45">
        <f t="shared" si="0"/>
        <v>72.785535830726275</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0</v>
      </c>
      <c r="E85" s="194">
        <v>0</v>
      </c>
      <c r="F85" s="45" t="str">
        <f t="shared" si="0"/>
        <v>-</v>
      </c>
    </row>
    <row r="86" spans="1:6" ht="12.75" customHeight="1" x14ac:dyDescent="0.2">
      <c r="A86" s="63">
        <v>6414</v>
      </c>
      <c r="B86" s="64" t="s">
        <v>222</v>
      </c>
      <c r="C86" s="247" t="s">
        <v>223</v>
      </c>
      <c r="D86" s="194">
        <v>5459.56</v>
      </c>
      <c r="E86" s="194">
        <v>2889.27</v>
      </c>
      <c r="F86" s="45">
        <f t="shared" si="0"/>
        <v>52.921297686993086</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c r="E90" s="194">
        <v>1084.5</v>
      </c>
      <c r="F90" s="45" t="str">
        <f t="shared" si="0"/>
        <v>-</v>
      </c>
    </row>
    <row r="91" spans="1:6" ht="12.75" customHeight="1" x14ac:dyDescent="0.2">
      <c r="A91" s="63">
        <v>642</v>
      </c>
      <c r="B91" s="64" t="s">
        <v>232</v>
      </c>
      <c r="C91" s="247" t="s">
        <v>233</v>
      </c>
      <c r="D91" s="60">
        <f t="shared" ref="D91:E91" si="17">SUM(D92:D97)</f>
        <v>97136.280000000013</v>
      </c>
      <c r="E91" s="60">
        <f t="shared" si="17"/>
        <v>120781.76000000001</v>
      </c>
      <c r="F91" s="45">
        <f t="shared" si="0"/>
        <v>124.34258343020754</v>
      </c>
    </row>
    <row r="92" spans="1:6" ht="12.75" customHeight="1" x14ac:dyDescent="0.2">
      <c r="A92" s="63">
        <v>6421</v>
      </c>
      <c r="B92" s="64" t="s">
        <v>234</v>
      </c>
      <c r="C92" s="247" t="s">
        <v>235</v>
      </c>
      <c r="D92" s="194">
        <v>0</v>
      </c>
      <c r="E92" s="194">
        <v>0</v>
      </c>
      <c r="F92" s="45" t="str">
        <f t="shared" si="0"/>
        <v>-</v>
      </c>
    </row>
    <row r="93" spans="1:6" ht="12.75" customHeight="1" x14ac:dyDescent="0.2">
      <c r="A93" s="63">
        <v>6422</v>
      </c>
      <c r="B93" s="64" t="s">
        <v>236</v>
      </c>
      <c r="C93" s="247" t="s">
        <v>237</v>
      </c>
      <c r="D93" s="194">
        <v>59537.51</v>
      </c>
      <c r="E93" s="194">
        <v>61558</v>
      </c>
      <c r="F93" s="45">
        <f t="shared" si="0"/>
        <v>103.39364209218694</v>
      </c>
    </row>
    <row r="94" spans="1:6" ht="12.75" customHeight="1" x14ac:dyDescent="0.2">
      <c r="A94" s="63">
        <v>6423</v>
      </c>
      <c r="B94" s="64" t="s">
        <v>238</v>
      </c>
      <c r="C94" s="247" t="s">
        <v>239</v>
      </c>
      <c r="D94" s="194">
        <v>36982.5</v>
      </c>
      <c r="E94" s="194">
        <v>37103.379999999997</v>
      </c>
      <c r="F94" s="45">
        <f t="shared" si="0"/>
        <v>100.32685729737037</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616.27</v>
      </c>
      <c r="E97" s="194">
        <v>22120.38</v>
      </c>
      <c r="F97" s="45">
        <f t="shared" si="0"/>
        <v>3589.3975043406299</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1559397.32</v>
      </c>
      <c r="E106" s="60">
        <f>E107+E112+E120+E124</f>
        <v>1467190.9100000001</v>
      </c>
      <c r="F106" s="45">
        <f t="shared" si="0"/>
        <v>94.087048321976084</v>
      </c>
    </row>
    <row r="107" spans="1:6" ht="12.75" customHeight="1" x14ac:dyDescent="0.2">
      <c r="A107" s="63">
        <v>651</v>
      </c>
      <c r="B107" s="64" t="s">
        <v>264</v>
      </c>
      <c r="C107" s="247" t="s">
        <v>265</v>
      </c>
      <c r="D107" s="60">
        <f t="shared" ref="D107:E107" si="19">SUM(D108:D111)</f>
        <v>7571.9400000000005</v>
      </c>
      <c r="E107" s="60">
        <f t="shared" si="19"/>
        <v>7554.6100000000006</v>
      </c>
      <c r="F107" s="45">
        <f t="shared" si="0"/>
        <v>99.771128667157967</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22.3</v>
      </c>
      <c r="E109" s="194"/>
      <c r="F109" s="45">
        <f t="shared" si="0"/>
        <v>0</v>
      </c>
    </row>
    <row r="110" spans="1:6" ht="12.75" customHeight="1" x14ac:dyDescent="0.2">
      <c r="A110" s="63">
        <v>6513</v>
      </c>
      <c r="B110" s="64" t="s">
        <v>270</v>
      </c>
      <c r="C110" s="247" t="s">
        <v>271</v>
      </c>
      <c r="D110" s="194">
        <v>398.8</v>
      </c>
      <c r="E110" s="194">
        <v>156.09</v>
      </c>
      <c r="F110" s="45">
        <f t="shared" si="0"/>
        <v>39.139919759277838</v>
      </c>
    </row>
    <row r="111" spans="1:6" ht="12.75" customHeight="1" x14ac:dyDescent="0.2">
      <c r="A111" s="63">
        <v>6514</v>
      </c>
      <c r="B111" s="64" t="s">
        <v>272</v>
      </c>
      <c r="C111" s="247" t="s">
        <v>273</v>
      </c>
      <c r="D111" s="194">
        <v>7150.84</v>
      </c>
      <c r="E111" s="194">
        <v>7398.52</v>
      </c>
      <c r="F111" s="45">
        <f t="shared" si="0"/>
        <v>103.46364902584872</v>
      </c>
    </row>
    <row r="112" spans="1:6" ht="12.75" customHeight="1" x14ac:dyDescent="0.2">
      <c r="A112" s="63">
        <v>652</v>
      </c>
      <c r="B112" s="64" t="s">
        <v>274</v>
      </c>
      <c r="C112" s="247" t="s">
        <v>275</v>
      </c>
      <c r="D112" s="60">
        <f t="shared" ref="D112:E112" si="20">SUM(D113:D119)</f>
        <v>500993.1</v>
      </c>
      <c r="E112" s="60">
        <f t="shared" si="20"/>
        <v>410543.52</v>
      </c>
      <c r="F112" s="45">
        <f t="shared" si="0"/>
        <v>81.945942968076807</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696.97</v>
      </c>
      <c r="E114" s="194">
        <v>11.52</v>
      </c>
      <c r="F114" s="45">
        <f t="shared" si="0"/>
        <v>1.6528688465787624</v>
      </c>
    </row>
    <row r="115" spans="1:6" ht="12.75" customHeight="1" x14ac:dyDescent="0.2">
      <c r="A115" s="63">
        <v>6524</v>
      </c>
      <c r="B115" s="64" t="s">
        <v>280</v>
      </c>
      <c r="C115" s="247" t="s">
        <v>281</v>
      </c>
      <c r="D115" s="194">
        <v>420944.06</v>
      </c>
      <c r="E115" s="194">
        <v>338850.35</v>
      </c>
      <c r="F115" s="45">
        <f t="shared" si="0"/>
        <v>80.497715064562257</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79352.070000000007</v>
      </c>
      <c r="E117" s="194">
        <v>71681.649999999994</v>
      </c>
      <c r="F117" s="45">
        <f t="shared" si="0"/>
        <v>90.333686317193724</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1050832.28</v>
      </c>
      <c r="E120" s="60">
        <f t="shared" si="21"/>
        <v>1049092.78</v>
      </c>
      <c r="F120" s="45">
        <f t="shared" si="0"/>
        <v>99.834464544617902</v>
      </c>
    </row>
    <row r="121" spans="1:6" ht="12.75" customHeight="1" x14ac:dyDescent="0.2">
      <c r="A121" s="63">
        <v>6531</v>
      </c>
      <c r="B121" s="64" t="s">
        <v>292</v>
      </c>
      <c r="C121" s="247" t="s">
        <v>293</v>
      </c>
      <c r="D121" s="194">
        <v>57162.66</v>
      </c>
      <c r="E121" s="194">
        <v>26470.75</v>
      </c>
      <c r="F121" s="45">
        <f t="shared" si="0"/>
        <v>46.307764544197205</v>
      </c>
    </row>
    <row r="122" spans="1:6" ht="12.75" customHeight="1" x14ac:dyDescent="0.2">
      <c r="A122" s="63">
        <v>6532</v>
      </c>
      <c r="B122" s="64" t="s">
        <v>294</v>
      </c>
      <c r="C122" s="247" t="s">
        <v>295</v>
      </c>
      <c r="D122" s="194">
        <v>993669.62</v>
      </c>
      <c r="E122" s="194">
        <v>1022622.03</v>
      </c>
      <c r="F122" s="45">
        <f t="shared" si="0"/>
        <v>102.91368573792164</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104670.96999999999</v>
      </c>
      <c r="E125" s="60">
        <f t="shared" si="22"/>
        <v>263411.73</v>
      </c>
      <c r="F125" s="45">
        <f t="shared" si="0"/>
        <v>251.6569111760405</v>
      </c>
    </row>
    <row r="126" spans="1:6" ht="12.75" customHeight="1" x14ac:dyDescent="0.2">
      <c r="A126" s="63">
        <v>661</v>
      </c>
      <c r="B126" s="65" t="s">
        <v>302</v>
      </c>
      <c r="C126" s="247" t="s">
        <v>303</v>
      </c>
      <c r="D126" s="60">
        <f t="shared" ref="D126:E126" si="23">SUM(D127:D128)</f>
        <v>18542.14</v>
      </c>
      <c r="E126" s="60">
        <f t="shared" si="23"/>
        <v>21124.78</v>
      </c>
      <c r="F126" s="45">
        <f t="shared" si="0"/>
        <v>113.92848937609143</v>
      </c>
    </row>
    <row r="127" spans="1:6" ht="12.75" customHeight="1" x14ac:dyDescent="0.2">
      <c r="A127" s="63">
        <v>6614</v>
      </c>
      <c r="B127" s="65" t="s">
        <v>304</v>
      </c>
      <c r="C127" s="247" t="s">
        <v>305</v>
      </c>
      <c r="D127" s="194">
        <v>0</v>
      </c>
      <c r="E127" s="194">
        <v>0</v>
      </c>
      <c r="F127" s="45" t="str">
        <f t="shared" si="0"/>
        <v>-</v>
      </c>
    </row>
    <row r="128" spans="1:6" ht="12.75" customHeight="1" x14ac:dyDescent="0.2">
      <c r="A128" s="63">
        <v>6615</v>
      </c>
      <c r="B128" s="65" t="s">
        <v>306</v>
      </c>
      <c r="C128" s="247" t="s">
        <v>307</v>
      </c>
      <c r="D128" s="194">
        <v>18542.14</v>
      </c>
      <c r="E128" s="194">
        <v>21124.78</v>
      </c>
      <c r="F128" s="45">
        <f t="shared" si="0"/>
        <v>113.92848937609143</v>
      </c>
    </row>
    <row r="129" spans="1:6" ht="36" x14ac:dyDescent="0.2">
      <c r="A129" s="63">
        <v>663</v>
      </c>
      <c r="B129" s="182" t="s">
        <v>308</v>
      </c>
      <c r="C129" s="247" t="s">
        <v>309</v>
      </c>
      <c r="D129" s="60">
        <f t="shared" ref="D129:E129" si="24">SUM(D130:D133)</f>
        <v>86128.829999999987</v>
      </c>
      <c r="E129" s="60">
        <f t="shared" si="24"/>
        <v>242286.95</v>
      </c>
      <c r="F129" s="45">
        <f t="shared" si="0"/>
        <v>281.30760629164479</v>
      </c>
    </row>
    <row r="130" spans="1:6" ht="12.75" customHeight="1" x14ac:dyDescent="0.2">
      <c r="A130" s="63">
        <v>6631</v>
      </c>
      <c r="B130" s="65" t="s">
        <v>310</v>
      </c>
      <c r="C130" s="247" t="s">
        <v>311</v>
      </c>
      <c r="D130" s="194">
        <v>3589.65</v>
      </c>
      <c r="E130" s="194"/>
      <c r="F130" s="45">
        <f t="shared" si="0"/>
        <v>0</v>
      </c>
    </row>
    <row r="131" spans="1:6" ht="12.75" customHeight="1" x14ac:dyDescent="0.2">
      <c r="A131" s="63">
        <v>6632</v>
      </c>
      <c r="B131" s="182" t="s">
        <v>312</v>
      </c>
      <c r="C131" s="247" t="s">
        <v>313</v>
      </c>
      <c r="D131" s="194">
        <v>82539.179999999993</v>
      </c>
      <c r="E131" s="194">
        <v>242286.95</v>
      </c>
      <c r="F131" s="45">
        <f t="shared" si="0"/>
        <v>293.54174587147588</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0</v>
      </c>
      <c r="E134" s="60">
        <f t="shared" si="25"/>
        <v>0</v>
      </c>
      <c r="F134" s="45" t="str">
        <f t="shared" ref="F134:F229" si="26">IF(D134&lt;&gt;0,IF(E134/D134&gt;=100,"&gt;&gt;100",E134/D134*100),"-")</f>
        <v>-</v>
      </c>
    </row>
    <row r="135" spans="1:6" ht="24" x14ac:dyDescent="0.2">
      <c r="A135" s="63">
        <v>671</v>
      </c>
      <c r="B135" s="182" t="s">
        <v>320</v>
      </c>
      <c r="C135" s="247" t="s">
        <v>321</v>
      </c>
      <c r="D135" s="60">
        <f t="shared" ref="D135:E135" si="27">SUM(D136:D138)</f>
        <v>0</v>
      </c>
      <c r="E135" s="60">
        <f t="shared" si="27"/>
        <v>0</v>
      </c>
      <c r="F135" s="45" t="str">
        <f t="shared" si="26"/>
        <v>-</v>
      </c>
    </row>
    <row r="136" spans="1:6" ht="12.75" customHeight="1" x14ac:dyDescent="0.2">
      <c r="A136" s="63">
        <v>6711</v>
      </c>
      <c r="B136" s="65" t="s">
        <v>322</v>
      </c>
      <c r="C136" s="247" t="s">
        <v>323</v>
      </c>
      <c r="D136" s="194">
        <v>0</v>
      </c>
      <c r="E136" s="194">
        <v>0</v>
      </c>
      <c r="F136" s="45" t="str">
        <f t="shared" si="26"/>
        <v>-</v>
      </c>
    </row>
    <row r="137" spans="1:6" ht="24" x14ac:dyDescent="0.2">
      <c r="A137" s="63">
        <v>6712</v>
      </c>
      <c r="B137" s="182" t="s">
        <v>324</v>
      </c>
      <c r="C137" s="247" t="s">
        <v>325</v>
      </c>
      <c r="D137" s="194">
        <v>0</v>
      </c>
      <c r="E137" s="194">
        <v>0</v>
      </c>
      <c r="F137" s="45" t="str">
        <f t="shared" si="26"/>
        <v>-</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1415</v>
      </c>
      <c r="E140" s="60">
        <f t="shared" si="28"/>
        <v>1320</v>
      </c>
      <c r="F140" s="45">
        <f t="shared" si="26"/>
        <v>93.28621908127208</v>
      </c>
    </row>
    <row r="141" spans="1:6" ht="12.75" customHeight="1" x14ac:dyDescent="0.2">
      <c r="A141" s="63">
        <v>681</v>
      </c>
      <c r="B141" s="65" t="s">
        <v>332</v>
      </c>
      <c r="C141" s="247" t="s">
        <v>333</v>
      </c>
      <c r="D141" s="60">
        <f t="shared" ref="D141:E141" si="29">SUM(D142:D150)</f>
        <v>1415</v>
      </c>
      <c r="E141" s="60">
        <f t="shared" si="29"/>
        <v>1320</v>
      </c>
      <c r="F141" s="45">
        <f t="shared" si="26"/>
        <v>93.28621908127208</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1415</v>
      </c>
      <c r="E150" s="194">
        <v>1320</v>
      </c>
      <c r="F150" s="45">
        <f t="shared" si="26"/>
        <v>93.28621908127208</v>
      </c>
    </row>
    <row r="151" spans="1:6" ht="12.75" customHeight="1" x14ac:dyDescent="0.2">
      <c r="A151" s="63">
        <v>683</v>
      </c>
      <c r="B151" s="64" t="s">
        <v>352</v>
      </c>
      <c r="C151" s="247" t="s">
        <v>353</v>
      </c>
      <c r="D151" s="194">
        <v>0</v>
      </c>
      <c r="E151" s="194">
        <v>0</v>
      </c>
      <c r="F151" s="45" t="str">
        <f t="shared" si="26"/>
        <v>-</v>
      </c>
    </row>
    <row r="152" spans="1:6" ht="12.75" customHeight="1" x14ac:dyDescent="0.2">
      <c r="A152" s="63">
        <v>3</v>
      </c>
      <c r="B152" s="64" t="s">
        <v>354</v>
      </c>
      <c r="C152" s="247" t="s">
        <v>60</v>
      </c>
      <c r="D152" s="60">
        <f>D153+D164+D202+D221+D230+D262+D273</f>
        <v>4525817.7</v>
      </c>
      <c r="E152" s="60">
        <f>E153+E164+E202+E221+E230+E262+E273</f>
        <v>5524358.8799999999</v>
      </c>
      <c r="F152" s="45">
        <f t="shared" si="26"/>
        <v>122.0632214152152</v>
      </c>
    </row>
    <row r="153" spans="1:6" ht="12.75" customHeight="1" x14ac:dyDescent="0.2">
      <c r="A153" s="63">
        <v>31</v>
      </c>
      <c r="B153" s="64" t="s">
        <v>355</v>
      </c>
      <c r="C153" s="247" t="s">
        <v>356</v>
      </c>
      <c r="D153" s="60">
        <f t="shared" ref="D153:E153" si="30">D154+D159+D160</f>
        <v>643566.79999999993</v>
      </c>
      <c r="E153" s="60">
        <f t="shared" si="30"/>
        <v>700777.23</v>
      </c>
      <c r="F153" s="45">
        <f t="shared" si="26"/>
        <v>108.8895869084608</v>
      </c>
    </row>
    <row r="154" spans="1:6" ht="12.75" customHeight="1" x14ac:dyDescent="0.2">
      <c r="A154" s="63">
        <v>311</v>
      </c>
      <c r="B154" s="64" t="s">
        <v>357</v>
      </c>
      <c r="C154" s="247" t="s">
        <v>358</v>
      </c>
      <c r="D154" s="60">
        <f t="shared" ref="D154:E154" si="31">SUM(D155:D158)</f>
        <v>530154.51</v>
      </c>
      <c r="E154" s="60">
        <f t="shared" si="31"/>
        <v>569267.78</v>
      </c>
      <c r="F154" s="45">
        <f t="shared" si="26"/>
        <v>107.37771145245941</v>
      </c>
    </row>
    <row r="155" spans="1:6" ht="12.75" customHeight="1" x14ac:dyDescent="0.2">
      <c r="A155" s="63">
        <v>3111</v>
      </c>
      <c r="B155" s="64" t="s">
        <v>359</v>
      </c>
      <c r="C155" s="247" t="s">
        <v>360</v>
      </c>
      <c r="D155" s="194">
        <v>530154.51</v>
      </c>
      <c r="E155" s="194">
        <v>569267.78</v>
      </c>
      <c r="F155" s="45">
        <f t="shared" si="26"/>
        <v>107.37771145245941</v>
      </c>
    </row>
    <row r="156" spans="1:6" ht="12.75" customHeight="1" x14ac:dyDescent="0.2">
      <c r="A156" s="63">
        <v>3112</v>
      </c>
      <c r="B156" s="64" t="s">
        <v>361</v>
      </c>
      <c r="C156" s="247" t="s">
        <v>362</v>
      </c>
      <c r="D156" s="194">
        <v>0</v>
      </c>
      <c r="E156" s="194">
        <v>0</v>
      </c>
      <c r="F156" s="45" t="str">
        <f t="shared" si="26"/>
        <v>-</v>
      </c>
    </row>
    <row r="157" spans="1:6" ht="12.75" customHeight="1" x14ac:dyDescent="0.2">
      <c r="A157" s="63">
        <v>3113</v>
      </c>
      <c r="B157" s="65" t="s">
        <v>363</v>
      </c>
      <c r="C157" s="247" t="s">
        <v>364</v>
      </c>
      <c r="D157" s="194">
        <v>0</v>
      </c>
      <c r="E157" s="194">
        <v>0</v>
      </c>
      <c r="F157" s="45" t="str">
        <f t="shared" si="26"/>
        <v>-</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30705.45</v>
      </c>
      <c r="E159" s="194">
        <v>44652.27</v>
      </c>
      <c r="F159" s="45">
        <f t="shared" si="26"/>
        <v>145.42131771395631</v>
      </c>
    </row>
    <row r="160" spans="1:6" ht="12.75" customHeight="1" x14ac:dyDescent="0.2">
      <c r="A160" s="63">
        <v>313</v>
      </c>
      <c r="B160" s="65" t="s">
        <v>369</v>
      </c>
      <c r="C160" s="247" t="s">
        <v>370</v>
      </c>
      <c r="D160" s="60">
        <f t="shared" ref="D160:E160" si="32">SUM(D161:D163)</f>
        <v>82706.84</v>
      </c>
      <c r="E160" s="60">
        <f t="shared" si="32"/>
        <v>86857.18</v>
      </c>
      <c r="F160" s="45">
        <f t="shared" si="26"/>
        <v>105.01813392943073</v>
      </c>
    </row>
    <row r="161" spans="1:6" ht="12.75" customHeight="1" x14ac:dyDescent="0.2">
      <c r="A161" s="63">
        <v>3131</v>
      </c>
      <c r="B161" s="65" t="s">
        <v>371</v>
      </c>
      <c r="C161" s="247" t="s">
        <v>372</v>
      </c>
      <c r="D161" s="194">
        <v>0</v>
      </c>
      <c r="E161" s="194">
        <v>0</v>
      </c>
      <c r="F161" s="45" t="str">
        <f t="shared" si="26"/>
        <v>-</v>
      </c>
    </row>
    <row r="162" spans="1:6" ht="12.75" customHeight="1" x14ac:dyDescent="0.2">
      <c r="A162" s="63">
        <v>3132</v>
      </c>
      <c r="B162" s="65" t="s">
        <v>373</v>
      </c>
      <c r="C162" s="247" t="s">
        <v>374</v>
      </c>
      <c r="D162" s="194">
        <v>82706.84</v>
      </c>
      <c r="E162" s="194">
        <v>86857.18</v>
      </c>
      <c r="F162" s="45">
        <f t="shared" si="26"/>
        <v>105.01813392943073</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1892990.62</v>
      </c>
      <c r="E164" s="60">
        <f>E165+E170+E178+E188+E189+E194</f>
        <v>2115551.71</v>
      </c>
      <c r="F164" s="45">
        <f t="shared" si="26"/>
        <v>111.75711530995329</v>
      </c>
    </row>
    <row r="165" spans="1:6" ht="12.75" customHeight="1" x14ac:dyDescent="0.2">
      <c r="A165" s="63">
        <v>321</v>
      </c>
      <c r="B165" s="64" t="s">
        <v>379</v>
      </c>
      <c r="C165" s="247" t="s">
        <v>380</v>
      </c>
      <c r="D165" s="60">
        <f t="shared" ref="D165:E165" si="33">SUM(D166:D169)</f>
        <v>21039.29</v>
      </c>
      <c r="E165" s="60">
        <f t="shared" si="33"/>
        <v>19238.100000000002</v>
      </c>
      <c r="F165" s="45">
        <f t="shared" si="26"/>
        <v>91.438922130927423</v>
      </c>
    </row>
    <row r="166" spans="1:6" ht="12.75" customHeight="1" x14ac:dyDescent="0.2">
      <c r="A166" s="63">
        <v>3211</v>
      </c>
      <c r="B166" s="64" t="s">
        <v>381</v>
      </c>
      <c r="C166" s="247" t="s">
        <v>382</v>
      </c>
      <c r="D166" s="194">
        <v>886.54</v>
      </c>
      <c r="E166" s="194">
        <v>1455.5</v>
      </c>
      <c r="F166" s="45">
        <f t="shared" si="26"/>
        <v>164.17758927967154</v>
      </c>
    </row>
    <row r="167" spans="1:6" ht="12.75" customHeight="1" x14ac:dyDescent="0.2">
      <c r="A167" s="63">
        <v>3212</v>
      </c>
      <c r="B167" s="64" t="s">
        <v>383</v>
      </c>
      <c r="C167" s="247" t="s">
        <v>384</v>
      </c>
      <c r="D167" s="194">
        <v>17570.5</v>
      </c>
      <c r="E167" s="194">
        <v>14517.02</v>
      </c>
      <c r="F167" s="45">
        <f t="shared" si="26"/>
        <v>82.621553171509063</v>
      </c>
    </row>
    <row r="168" spans="1:6" ht="12.75" customHeight="1" x14ac:dyDescent="0.2">
      <c r="A168" s="63">
        <v>3213</v>
      </c>
      <c r="B168" s="64" t="s">
        <v>385</v>
      </c>
      <c r="C168" s="247" t="s">
        <v>386</v>
      </c>
      <c r="D168" s="194">
        <v>2582.25</v>
      </c>
      <c r="E168" s="194">
        <v>3192.38</v>
      </c>
      <c r="F168" s="45">
        <f t="shared" si="26"/>
        <v>123.6278439345532</v>
      </c>
    </row>
    <row r="169" spans="1:6" ht="12.75" customHeight="1" x14ac:dyDescent="0.2">
      <c r="A169" s="63">
        <v>3214</v>
      </c>
      <c r="B169" s="64" t="s">
        <v>387</v>
      </c>
      <c r="C169" s="247" t="s">
        <v>388</v>
      </c>
      <c r="D169" s="194"/>
      <c r="E169" s="194">
        <v>73.2</v>
      </c>
      <c r="F169" s="45" t="str">
        <f t="shared" si="26"/>
        <v>-</v>
      </c>
    </row>
    <row r="170" spans="1:6" ht="12.75" customHeight="1" x14ac:dyDescent="0.2">
      <c r="A170" s="63">
        <v>322</v>
      </c>
      <c r="B170" s="64" t="s">
        <v>389</v>
      </c>
      <c r="C170" s="247" t="s">
        <v>390</v>
      </c>
      <c r="D170" s="60">
        <f t="shared" ref="D170:E170" si="34">SUM(D171:D177)</f>
        <v>63878.090000000004</v>
      </c>
      <c r="E170" s="60">
        <f t="shared" si="34"/>
        <v>94241.920000000013</v>
      </c>
      <c r="F170" s="45">
        <f t="shared" si="26"/>
        <v>147.53402927357408</v>
      </c>
    </row>
    <row r="171" spans="1:6" ht="12.75" customHeight="1" x14ac:dyDescent="0.2">
      <c r="A171" s="63">
        <v>3221</v>
      </c>
      <c r="B171" s="64" t="s">
        <v>391</v>
      </c>
      <c r="C171" s="247" t="s">
        <v>392</v>
      </c>
      <c r="D171" s="194">
        <v>15286.13</v>
      </c>
      <c r="E171" s="194">
        <v>16221.47</v>
      </c>
      <c r="F171" s="45">
        <f t="shared" si="26"/>
        <v>106.11888031830163</v>
      </c>
    </row>
    <row r="172" spans="1:6" ht="12.75" customHeight="1" x14ac:dyDescent="0.2">
      <c r="A172" s="63">
        <v>3222</v>
      </c>
      <c r="B172" s="64" t="s">
        <v>393</v>
      </c>
      <c r="C172" s="247" t="s">
        <v>394</v>
      </c>
      <c r="D172" s="194">
        <v>0</v>
      </c>
      <c r="E172" s="194">
        <v>0</v>
      </c>
      <c r="F172" s="45" t="str">
        <f t="shared" si="26"/>
        <v>-</v>
      </c>
    </row>
    <row r="173" spans="1:6" ht="12.75" customHeight="1" x14ac:dyDescent="0.2">
      <c r="A173" s="63">
        <v>3223</v>
      </c>
      <c r="B173" s="65" t="s">
        <v>395</v>
      </c>
      <c r="C173" s="247" t="s">
        <v>396</v>
      </c>
      <c r="D173" s="194">
        <v>45951.33</v>
      </c>
      <c r="E173" s="194">
        <v>69935.88</v>
      </c>
      <c r="F173" s="45">
        <f t="shared" si="26"/>
        <v>152.19555124955036</v>
      </c>
    </row>
    <row r="174" spans="1:6" ht="12.75" customHeight="1" x14ac:dyDescent="0.2">
      <c r="A174" s="63">
        <v>3224</v>
      </c>
      <c r="B174" s="65" t="s">
        <v>397</v>
      </c>
      <c r="C174" s="247" t="s">
        <v>398</v>
      </c>
      <c r="D174" s="194">
        <v>837.03</v>
      </c>
      <c r="E174" s="194">
        <v>5377.35</v>
      </c>
      <c r="F174" s="45">
        <f t="shared" si="26"/>
        <v>642.43217088993231</v>
      </c>
    </row>
    <row r="175" spans="1:6" ht="12.75" customHeight="1" x14ac:dyDescent="0.2">
      <c r="A175" s="63">
        <v>3225</v>
      </c>
      <c r="B175" s="65" t="s">
        <v>399</v>
      </c>
      <c r="C175" s="247" t="s">
        <v>400</v>
      </c>
      <c r="D175" s="194">
        <v>1631.62</v>
      </c>
      <c r="E175" s="194">
        <v>2527.2399999999998</v>
      </c>
      <c r="F175" s="45">
        <f t="shared" si="26"/>
        <v>154.89145756977726</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171.98</v>
      </c>
      <c r="E177" s="194">
        <v>179.98</v>
      </c>
      <c r="F177" s="45">
        <f t="shared" si="26"/>
        <v>104.65170368647516</v>
      </c>
    </row>
    <row r="178" spans="1:6" ht="12.75" customHeight="1" x14ac:dyDescent="0.2">
      <c r="A178" s="63">
        <v>323</v>
      </c>
      <c r="B178" s="65" t="s">
        <v>405</v>
      </c>
      <c r="C178" s="247" t="s">
        <v>406</v>
      </c>
      <c r="D178" s="60">
        <f t="shared" ref="D178:E178" si="35">SUM(D179:D187)</f>
        <v>1697192.5999999999</v>
      </c>
      <c r="E178" s="60">
        <f t="shared" si="35"/>
        <v>1867590.1199999999</v>
      </c>
      <c r="F178" s="45">
        <f t="shared" si="26"/>
        <v>110.03996364348984</v>
      </c>
    </row>
    <row r="179" spans="1:6" ht="12.75" customHeight="1" x14ac:dyDescent="0.2">
      <c r="A179" s="63">
        <v>3231</v>
      </c>
      <c r="B179" s="65" t="s">
        <v>407</v>
      </c>
      <c r="C179" s="247" t="s">
        <v>408</v>
      </c>
      <c r="D179" s="194">
        <v>28092.799999999999</v>
      </c>
      <c r="E179" s="194">
        <v>30939.65</v>
      </c>
      <c r="F179" s="45">
        <f t="shared" si="26"/>
        <v>110.13373533432053</v>
      </c>
    </row>
    <row r="180" spans="1:6" ht="12.75" customHeight="1" x14ac:dyDescent="0.2">
      <c r="A180" s="63">
        <v>3232</v>
      </c>
      <c r="B180" s="65" t="s">
        <v>409</v>
      </c>
      <c r="C180" s="247" t="s">
        <v>410</v>
      </c>
      <c r="D180" s="194">
        <v>698186.75</v>
      </c>
      <c r="E180" s="194">
        <v>749590.37</v>
      </c>
      <c r="F180" s="45">
        <f t="shared" si="26"/>
        <v>107.36244564939108</v>
      </c>
    </row>
    <row r="181" spans="1:6" ht="12.75" customHeight="1" x14ac:dyDescent="0.2">
      <c r="A181" s="63">
        <v>3233</v>
      </c>
      <c r="B181" s="65" t="s">
        <v>411</v>
      </c>
      <c r="C181" s="247" t="s">
        <v>412</v>
      </c>
      <c r="D181" s="194">
        <v>28404.29</v>
      </c>
      <c r="E181" s="194">
        <v>25661.97</v>
      </c>
      <c r="F181" s="45">
        <f t="shared" si="26"/>
        <v>90.345402050183267</v>
      </c>
    </row>
    <row r="182" spans="1:6" ht="12.75" customHeight="1" x14ac:dyDescent="0.2">
      <c r="A182" s="63">
        <v>3234</v>
      </c>
      <c r="B182" s="65" t="s">
        <v>413</v>
      </c>
      <c r="C182" s="247" t="s">
        <v>414</v>
      </c>
      <c r="D182" s="194">
        <v>515445.85</v>
      </c>
      <c r="E182" s="194">
        <v>589212.64</v>
      </c>
      <c r="F182" s="45">
        <f t="shared" si="26"/>
        <v>114.31125888393514</v>
      </c>
    </row>
    <row r="183" spans="1:6" ht="12.75" customHeight="1" x14ac:dyDescent="0.2">
      <c r="A183" s="63">
        <v>3235</v>
      </c>
      <c r="B183" s="64" t="s">
        <v>415</v>
      </c>
      <c r="C183" s="247" t="s">
        <v>416</v>
      </c>
      <c r="D183" s="194">
        <v>82192.240000000005</v>
      </c>
      <c r="E183" s="194">
        <v>72382.820000000007</v>
      </c>
      <c r="F183" s="45">
        <f t="shared" si="26"/>
        <v>88.065272342011852</v>
      </c>
    </row>
    <row r="184" spans="1:6" ht="12.75" customHeight="1" x14ac:dyDescent="0.2">
      <c r="A184" s="63">
        <v>3236</v>
      </c>
      <c r="B184" s="64" t="s">
        <v>417</v>
      </c>
      <c r="C184" s="247" t="s">
        <v>418</v>
      </c>
      <c r="D184" s="194">
        <v>32579.39</v>
      </c>
      <c r="E184" s="194">
        <v>60700.44</v>
      </c>
      <c r="F184" s="45">
        <f t="shared" si="26"/>
        <v>186.315458945057</v>
      </c>
    </row>
    <row r="185" spans="1:6" ht="12.75" customHeight="1" x14ac:dyDescent="0.2">
      <c r="A185" s="63">
        <v>3237</v>
      </c>
      <c r="B185" s="64" t="s">
        <v>419</v>
      </c>
      <c r="C185" s="247" t="s">
        <v>420</v>
      </c>
      <c r="D185" s="194">
        <v>64949.27</v>
      </c>
      <c r="E185" s="194">
        <v>76952.47</v>
      </c>
      <c r="F185" s="45">
        <f t="shared" si="26"/>
        <v>118.4808851585245</v>
      </c>
    </row>
    <row r="186" spans="1:6" ht="12.75" customHeight="1" x14ac:dyDescent="0.2">
      <c r="A186" s="63">
        <v>3238</v>
      </c>
      <c r="B186" s="64" t="s">
        <v>421</v>
      </c>
      <c r="C186" s="247" t="s">
        <v>422</v>
      </c>
      <c r="D186" s="194">
        <v>39116.79</v>
      </c>
      <c r="E186" s="194">
        <v>51382.21</v>
      </c>
      <c r="F186" s="45">
        <f t="shared" si="26"/>
        <v>131.35589602316549</v>
      </c>
    </row>
    <row r="187" spans="1:6" ht="12.75" customHeight="1" x14ac:dyDescent="0.2">
      <c r="A187" s="63">
        <v>3239</v>
      </c>
      <c r="B187" s="64" t="s">
        <v>423</v>
      </c>
      <c r="C187" s="247" t="s">
        <v>424</v>
      </c>
      <c r="D187" s="194">
        <v>208225.22</v>
      </c>
      <c r="E187" s="194">
        <v>210767.55</v>
      </c>
      <c r="F187" s="45">
        <f t="shared" si="26"/>
        <v>101.22095200571766</v>
      </c>
    </row>
    <row r="188" spans="1:6" ht="12.75" customHeight="1" x14ac:dyDescent="0.2">
      <c r="A188" s="63">
        <v>324</v>
      </c>
      <c r="B188" s="64" t="s">
        <v>425</v>
      </c>
      <c r="C188" s="247" t="s">
        <v>426</v>
      </c>
      <c r="D188" s="194">
        <v>4.6100000000000003</v>
      </c>
      <c r="E188" s="194"/>
      <c r="F188" s="45">
        <f t="shared" si="26"/>
        <v>0</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110876.03000000001</v>
      </c>
      <c r="E194" s="60">
        <f t="shared" si="36"/>
        <v>134481.57</v>
      </c>
      <c r="F194" s="45">
        <f t="shared" si="26"/>
        <v>121.29002995507685</v>
      </c>
    </row>
    <row r="195" spans="1:6" ht="12.75" customHeight="1" x14ac:dyDescent="0.2">
      <c r="A195" s="63">
        <v>3291</v>
      </c>
      <c r="B195" s="183" t="s">
        <v>439</v>
      </c>
      <c r="C195" s="247" t="s">
        <v>440</v>
      </c>
      <c r="D195" s="194">
        <v>16036.95</v>
      </c>
      <c r="E195" s="194">
        <v>39278.92</v>
      </c>
      <c r="F195" s="45">
        <f t="shared" si="26"/>
        <v>244.92762027692297</v>
      </c>
    </row>
    <row r="196" spans="1:6" ht="12.75" customHeight="1" x14ac:dyDescent="0.2">
      <c r="A196" s="63">
        <v>3292</v>
      </c>
      <c r="B196" s="64" t="s">
        <v>441</v>
      </c>
      <c r="C196" s="247" t="s">
        <v>442</v>
      </c>
      <c r="D196" s="194">
        <v>17191.97</v>
      </c>
      <c r="E196" s="194">
        <v>27443.48</v>
      </c>
      <c r="F196" s="45">
        <f t="shared" si="26"/>
        <v>159.62964104753553</v>
      </c>
    </row>
    <row r="197" spans="1:6" ht="12.75" customHeight="1" x14ac:dyDescent="0.2">
      <c r="A197" s="63">
        <v>3293</v>
      </c>
      <c r="B197" s="64" t="s">
        <v>443</v>
      </c>
      <c r="C197" s="247" t="s">
        <v>444</v>
      </c>
      <c r="D197" s="194">
        <v>35183.58</v>
      </c>
      <c r="E197" s="194">
        <v>30853.06</v>
      </c>
      <c r="F197" s="45">
        <f t="shared" si="26"/>
        <v>87.691644795668893</v>
      </c>
    </row>
    <row r="198" spans="1:6" ht="12.75" customHeight="1" x14ac:dyDescent="0.2">
      <c r="A198" s="63">
        <v>3294</v>
      </c>
      <c r="B198" s="64" t="s">
        <v>445</v>
      </c>
      <c r="C198" s="247" t="s">
        <v>446</v>
      </c>
      <c r="D198" s="194">
        <v>6914.91</v>
      </c>
      <c r="E198" s="194">
        <v>6863.07</v>
      </c>
      <c r="F198" s="45">
        <f t="shared" si="26"/>
        <v>99.25031562232914</v>
      </c>
    </row>
    <row r="199" spans="1:6" ht="12.75" customHeight="1" x14ac:dyDescent="0.2">
      <c r="A199" s="63">
        <v>3295</v>
      </c>
      <c r="B199" s="64" t="s">
        <v>447</v>
      </c>
      <c r="C199" s="247" t="s">
        <v>448</v>
      </c>
      <c r="D199" s="194">
        <v>10832.07</v>
      </c>
      <c r="E199" s="194">
        <v>15991.45</v>
      </c>
      <c r="F199" s="45">
        <f t="shared" si="26"/>
        <v>147.63060061465632</v>
      </c>
    </row>
    <row r="200" spans="1:6" ht="12.75" customHeight="1" x14ac:dyDescent="0.2">
      <c r="A200" s="63" t="s">
        <v>449</v>
      </c>
      <c r="B200" s="64" t="s">
        <v>450</v>
      </c>
      <c r="C200" s="247" t="s">
        <v>449</v>
      </c>
      <c r="D200" s="194"/>
      <c r="E200" s="194">
        <v>7878.21</v>
      </c>
      <c r="F200" s="45" t="str">
        <f t="shared" si="26"/>
        <v>-</v>
      </c>
    </row>
    <row r="201" spans="1:6" ht="12.75" customHeight="1" x14ac:dyDescent="0.2">
      <c r="A201" s="63">
        <v>3299</v>
      </c>
      <c r="B201" s="64" t="s">
        <v>451</v>
      </c>
      <c r="C201" s="247" t="s">
        <v>452</v>
      </c>
      <c r="D201" s="194">
        <v>24716.55</v>
      </c>
      <c r="E201" s="194">
        <v>6173.38</v>
      </c>
      <c r="F201" s="45">
        <f t="shared" si="26"/>
        <v>24.976705891396655</v>
      </c>
    </row>
    <row r="202" spans="1:6" ht="12.75" customHeight="1" x14ac:dyDescent="0.2">
      <c r="A202" s="63">
        <v>34</v>
      </c>
      <c r="B202" s="183" t="s">
        <v>453</v>
      </c>
      <c r="C202" s="247" t="s">
        <v>454</v>
      </c>
      <c r="D202" s="60">
        <f t="shared" ref="D202:E202" si="37">D203+D208+D216</f>
        <v>42560.86</v>
      </c>
      <c r="E202" s="60">
        <f t="shared" si="37"/>
        <v>56234.69</v>
      </c>
      <c r="F202" s="45">
        <f t="shared" si="26"/>
        <v>132.12771076524299</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26819.68</v>
      </c>
      <c r="E208" s="60">
        <f t="shared" si="39"/>
        <v>39423.17</v>
      </c>
      <c r="F208" s="45">
        <f t="shared" si="26"/>
        <v>146.99343914617921</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0</v>
      </c>
      <c r="E210" s="194">
        <v>0</v>
      </c>
      <c r="F210" s="45" t="str">
        <f t="shared" si="26"/>
        <v>-</v>
      </c>
    </row>
    <row r="211" spans="1:6" ht="24" x14ac:dyDescent="0.2">
      <c r="A211" s="63">
        <v>3423</v>
      </c>
      <c r="B211" s="183" t="s">
        <v>471</v>
      </c>
      <c r="C211" s="247" t="s">
        <v>472</v>
      </c>
      <c r="D211" s="194">
        <v>26819.68</v>
      </c>
      <c r="E211" s="194">
        <v>39423.17</v>
      </c>
      <c r="F211" s="45">
        <f t="shared" si="26"/>
        <v>146.99343914617921</v>
      </c>
    </row>
    <row r="212" spans="1:6" ht="12.75" customHeight="1" x14ac:dyDescent="0.2">
      <c r="A212" s="63">
        <v>3425</v>
      </c>
      <c r="B212" s="64" t="s">
        <v>473</v>
      </c>
      <c r="C212" s="247" t="s">
        <v>474</v>
      </c>
      <c r="D212" s="194">
        <v>0</v>
      </c>
      <c r="E212" s="194">
        <v>0</v>
      </c>
      <c r="F212" s="45" t="str">
        <f t="shared" si="26"/>
        <v>-</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15741.18</v>
      </c>
      <c r="E216" s="60">
        <f t="shared" si="40"/>
        <v>16811.52</v>
      </c>
      <c r="F216" s="45">
        <f t="shared" si="26"/>
        <v>106.79961730950285</v>
      </c>
    </row>
    <row r="217" spans="1:6" ht="12.75" customHeight="1" x14ac:dyDescent="0.2">
      <c r="A217" s="63">
        <v>3431</v>
      </c>
      <c r="B217" s="182" t="s">
        <v>483</v>
      </c>
      <c r="C217" s="247" t="s">
        <v>484</v>
      </c>
      <c r="D217" s="194">
        <v>10486.69</v>
      </c>
      <c r="E217" s="194">
        <v>13557.44</v>
      </c>
      <c r="F217" s="45">
        <f t="shared" si="26"/>
        <v>129.28235696869081</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282.39999999999998</v>
      </c>
      <c r="E219" s="194">
        <v>1454.08</v>
      </c>
      <c r="F219" s="45">
        <f t="shared" si="26"/>
        <v>514.90084985835688</v>
      </c>
    </row>
    <row r="220" spans="1:6" ht="12.75" customHeight="1" x14ac:dyDescent="0.2">
      <c r="A220" s="63">
        <v>3434</v>
      </c>
      <c r="B220" s="65" t="s">
        <v>489</v>
      </c>
      <c r="C220" s="247" t="s">
        <v>490</v>
      </c>
      <c r="D220" s="194">
        <v>4972.09</v>
      </c>
      <c r="E220" s="194">
        <v>1800</v>
      </c>
      <c r="F220" s="45">
        <f t="shared" si="26"/>
        <v>36.202080010619277</v>
      </c>
    </row>
    <row r="221" spans="1:6" ht="12.75" customHeight="1" x14ac:dyDescent="0.2">
      <c r="A221" s="63">
        <v>35</v>
      </c>
      <c r="B221" s="65" t="s">
        <v>491</v>
      </c>
      <c r="C221" s="247" t="s">
        <v>492</v>
      </c>
      <c r="D221" s="60">
        <f t="shared" ref="D221:E221" si="41">D222+D225+D229</f>
        <v>78186.64</v>
      </c>
      <c r="E221" s="60">
        <f t="shared" si="41"/>
        <v>74432.56</v>
      </c>
      <c r="F221" s="45">
        <f t="shared" si="26"/>
        <v>95.198565893098873</v>
      </c>
    </row>
    <row r="222" spans="1:6" ht="24" x14ac:dyDescent="0.2">
      <c r="A222" s="63">
        <v>351</v>
      </c>
      <c r="B222" s="65" t="s">
        <v>493</v>
      </c>
      <c r="C222" s="247" t="s">
        <v>494</v>
      </c>
      <c r="D222" s="60">
        <f t="shared" ref="D222:E222" si="42">SUM(D223:D224)</f>
        <v>31249.96</v>
      </c>
      <c r="E222" s="60">
        <f t="shared" si="42"/>
        <v>32182.560000000001</v>
      </c>
      <c r="F222" s="45">
        <f t="shared" si="26"/>
        <v>102.9843238199345</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31249.96</v>
      </c>
      <c r="E224" s="194">
        <v>32182.560000000001</v>
      </c>
      <c r="F224" s="45">
        <f t="shared" si="26"/>
        <v>102.9843238199345</v>
      </c>
    </row>
    <row r="225" spans="1:6" ht="36" x14ac:dyDescent="0.2">
      <c r="A225" s="63">
        <v>352</v>
      </c>
      <c r="B225" s="65" t="s">
        <v>499</v>
      </c>
      <c r="C225" s="247" t="s">
        <v>500</v>
      </c>
      <c r="D225" s="60">
        <f t="shared" ref="D225:E225" si="43">SUM(D226:D228)</f>
        <v>46936.68</v>
      </c>
      <c r="E225" s="60">
        <f t="shared" si="43"/>
        <v>42250</v>
      </c>
      <c r="F225" s="45">
        <f t="shared" si="26"/>
        <v>90.014888142919361</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12900</v>
      </c>
      <c r="E227" s="194">
        <v>17375</v>
      </c>
      <c r="F227" s="45">
        <f t="shared" si="26"/>
        <v>134.68992248062014</v>
      </c>
    </row>
    <row r="228" spans="1:6" ht="12.75" customHeight="1" x14ac:dyDescent="0.2">
      <c r="A228" s="63">
        <v>3523</v>
      </c>
      <c r="B228" s="64" t="s">
        <v>505</v>
      </c>
      <c r="C228" s="247" t="s">
        <v>506</v>
      </c>
      <c r="D228" s="194">
        <v>34036.68</v>
      </c>
      <c r="E228" s="194">
        <v>24875</v>
      </c>
      <c r="F228" s="45">
        <f t="shared" si="26"/>
        <v>73.082921130968117</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1260117.05</v>
      </c>
      <c r="E230" s="60">
        <f>E231+E234+E237+E242+E246+E250+E254+E257</f>
        <v>1624221.1</v>
      </c>
      <c r="F230" s="45">
        <f t="shared" ref="F230:F245" si="44">IF(D230&lt;&gt;0,IF(E230/D230&gt;=100,"&gt;&gt;100",E230/D230*100),"-")</f>
        <v>128.89446262154775</v>
      </c>
    </row>
    <row r="231" spans="1:6" ht="12.75" customHeight="1" x14ac:dyDescent="0.2">
      <c r="A231" s="63">
        <v>361</v>
      </c>
      <c r="B231" s="64" t="s">
        <v>511</v>
      </c>
      <c r="C231" s="247" t="s">
        <v>512</v>
      </c>
      <c r="D231" s="60">
        <f t="shared" ref="D231:E231" si="45">SUM(D232:D233)</f>
        <v>0</v>
      </c>
      <c r="E231" s="60">
        <f t="shared" si="45"/>
        <v>49927.5</v>
      </c>
      <c r="F231" s="45" t="str">
        <f t="shared" si="44"/>
        <v>-</v>
      </c>
    </row>
    <row r="232" spans="1:6" ht="12.75" customHeight="1" x14ac:dyDescent="0.2">
      <c r="A232" s="63">
        <v>3611</v>
      </c>
      <c r="B232" s="64" t="s">
        <v>513</v>
      </c>
      <c r="C232" s="247" t="s">
        <v>514</v>
      </c>
      <c r="D232" s="194"/>
      <c r="E232" s="194">
        <v>2953.53</v>
      </c>
      <c r="F232" s="45" t="str">
        <f t="shared" si="44"/>
        <v>-</v>
      </c>
    </row>
    <row r="233" spans="1:6" ht="12.75" customHeight="1" x14ac:dyDescent="0.2">
      <c r="A233" s="63">
        <v>3612</v>
      </c>
      <c r="B233" s="64" t="s">
        <v>515</v>
      </c>
      <c r="C233" s="247" t="s">
        <v>516</v>
      </c>
      <c r="D233" s="194"/>
      <c r="E233" s="194">
        <v>46973.97</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27981.53</v>
      </c>
      <c r="E237" s="60">
        <f t="shared" si="47"/>
        <v>0</v>
      </c>
      <c r="F237" s="45">
        <f t="shared" si="44"/>
        <v>0</v>
      </c>
    </row>
    <row r="238" spans="1:6" ht="12" x14ac:dyDescent="0.2">
      <c r="A238" s="63">
        <v>3631</v>
      </c>
      <c r="B238" s="65" t="s">
        <v>525</v>
      </c>
      <c r="C238" s="247" t="s">
        <v>526</v>
      </c>
      <c r="D238" s="194">
        <v>0</v>
      </c>
      <c r="E238" s="194">
        <v>0</v>
      </c>
      <c r="F238" s="45" t="str">
        <f t="shared" si="44"/>
        <v>-</v>
      </c>
    </row>
    <row r="239" spans="1:6" ht="12" x14ac:dyDescent="0.2">
      <c r="A239" s="63">
        <v>3632</v>
      </c>
      <c r="B239" s="65" t="s">
        <v>527</v>
      </c>
      <c r="C239" s="247" t="s">
        <v>528</v>
      </c>
      <c r="D239" s="194">
        <v>27981.53</v>
      </c>
      <c r="E239" s="194"/>
      <c r="F239" s="45">
        <f t="shared" si="44"/>
        <v>0</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95994.98</v>
      </c>
      <c r="E246" s="60">
        <f t="shared" si="48"/>
        <v>151071.26999999999</v>
      </c>
      <c r="F246" s="45">
        <f t="shared" ref="F246:F249" si="49">IF(D246&lt;&gt;0,IF(E246/D246&gt;=100,"&gt;&gt;100",E246/D246*100),"-")</f>
        <v>157.37413560584105</v>
      </c>
    </row>
    <row r="247" spans="1:6" ht="12.75" customHeight="1" x14ac:dyDescent="0.2">
      <c r="A247" s="63" t="s">
        <v>540</v>
      </c>
      <c r="B247" s="64" t="s">
        <v>541</v>
      </c>
      <c r="C247" s="247" t="s">
        <v>540</v>
      </c>
      <c r="D247" s="194">
        <v>95994.98</v>
      </c>
      <c r="E247" s="194">
        <v>140071.26999999999</v>
      </c>
      <c r="F247" s="45">
        <f t="shared" si="49"/>
        <v>145.91520306582697</v>
      </c>
    </row>
    <row r="248" spans="1:6" ht="12.75" customHeight="1" x14ac:dyDescent="0.2">
      <c r="A248" s="63" t="s">
        <v>542</v>
      </c>
      <c r="B248" s="64" t="s">
        <v>543</v>
      </c>
      <c r="C248" s="247" t="s">
        <v>542</v>
      </c>
      <c r="D248" s="194"/>
      <c r="E248" s="194">
        <v>11000</v>
      </c>
      <c r="F248" s="45" t="str">
        <f t="shared" si="49"/>
        <v>-</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1136140.54</v>
      </c>
      <c r="E250" s="60">
        <f t="shared" si="50"/>
        <v>1423222.33</v>
      </c>
      <c r="F250" s="45">
        <f t="shared" ref="F250:F253" si="51">IF(D250&lt;&gt;0,IF(E250/D250&gt;=100,"&gt;&gt;100",E250/D250*100),"-")</f>
        <v>125.2681582861219</v>
      </c>
    </row>
    <row r="251" spans="1:6" ht="24" x14ac:dyDescent="0.2">
      <c r="A251" s="63">
        <v>3672</v>
      </c>
      <c r="B251" s="64" t="s">
        <v>548</v>
      </c>
      <c r="C251" s="247" t="s">
        <v>549</v>
      </c>
      <c r="D251" s="194">
        <v>1111766.95</v>
      </c>
      <c r="E251" s="194">
        <v>1389529.47</v>
      </c>
      <c r="F251" s="45">
        <f t="shared" si="51"/>
        <v>124.98387993994604</v>
      </c>
    </row>
    <row r="252" spans="1:6" ht="24" x14ac:dyDescent="0.2">
      <c r="A252" s="63">
        <v>3673</v>
      </c>
      <c r="B252" s="64" t="s">
        <v>550</v>
      </c>
      <c r="C252" s="247" t="s">
        <v>551</v>
      </c>
      <c r="D252" s="194">
        <v>12813.75</v>
      </c>
      <c r="E252" s="194">
        <v>23590.75</v>
      </c>
      <c r="F252" s="45">
        <f t="shared" si="51"/>
        <v>184.10496536923227</v>
      </c>
    </row>
    <row r="253" spans="1:6" ht="24" x14ac:dyDescent="0.2">
      <c r="A253" s="63">
        <v>3674</v>
      </c>
      <c r="B253" s="64" t="s">
        <v>552</v>
      </c>
      <c r="C253" s="247" t="s">
        <v>553</v>
      </c>
      <c r="D253" s="194">
        <v>11559.84</v>
      </c>
      <c r="E253" s="194">
        <v>10102.11</v>
      </c>
      <c r="F253" s="45">
        <f t="shared" si="51"/>
        <v>87.389704355769638</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274443.84999999998</v>
      </c>
      <c r="E262" s="60">
        <f t="shared" si="55"/>
        <v>275768.7</v>
      </c>
      <c r="F262" s="45">
        <f t="shared" ref="F262:F268" si="56">IF(D262&lt;&gt;0,IF(E262/D262&gt;=100,"&gt;&gt;100",E262/D262*100),"-")</f>
        <v>100.48273991200752</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274443.84999999998</v>
      </c>
      <c r="E269" s="60">
        <f t="shared" si="58"/>
        <v>275768.7</v>
      </c>
      <c r="F269" s="45">
        <f t="shared" ref="F269:F272" si="59">IF(D269&lt;&gt;0,IF(E269/D269&gt;=100,"&gt;&gt;100",E269/D269*100),"-")</f>
        <v>100.48273991200752</v>
      </c>
    </row>
    <row r="270" spans="1:6" ht="12.75" customHeight="1" x14ac:dyDescent="0.2">
      <c r="A270" s="63">
        <v>3721</v>
      </c>
      <c r="B270" s="65" t="s">
        <v>580</v>
      </c>
      <c r="C270" s="247" t="s">
        <v>581</v>
      </c>
      <c r="D270" s="194">
        <v>274027.59999999998</v>
      </c>
      <c r="E270" s="194">
        <v>275281.8</v>
      </c>
      <c r="F270" s="45">
        <f t="shared" si="59"/>
        <v>100.45769112308396</v>
      </c>
    </row>
    <row r="271" spans="1:6" ht="12.75" customHeight="1" x14ac:dyDescent="0.2">
      <c r="A271" s="63">
        <v>3722</v>
      </c>
      <c r="B271" s="65" t="s">
        <v>582</v>
      </c>
      <c r="C271" s="247" t="s">
        <v>583</v>
      </c>
      <c r="D271" s="194">
        <v>416.25</v>
      </c>
      <c r="E271" s="194">
        <v>486.9</v>
      </c>
      <c r="F271" s="45">
        <f t="shared" si="59"/>
        <v>116.97297297297298</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333951.88</v>
      </c>
      <c r="E273" s="60">
        <f t="shared" si="60"/>
        <v>677372.89</v>
      </c>
      <c r="F273" s="45">
        <f t="shared" ref="F273:F277" si="61">IF(D273&lt;&gt;0,IF(E273/D273&gt;=100,"&gt;&gt;100",E273/D273*100),"-")</f>
        <v>202.83547737476431</v>
      </c>
    </row>
    <row r="274" spans="1:6" ht="12.75" customHeight="1" x14ac:dyDescent="0.2">
      <c r="A274" s="63">
        <v>381</v>
      </c>
      <c r="B274" s="64" t="s">
        <v>588</v>
      </c>
      <c r="C274" s="247" t="s">
        <v>589</v>
      </c>
      <c r="D274" s="60">
        <f t="shared" ref="D274:E274" si="62">SUM(D275:D277)</f>
        <v>321969.26</v>
      </c>
      <c r="E274" s="60">
        <f t="shared" si="62"/>
        <v>338979.46</v>
      </c>
      <c r="F274" s="45">
        <f t="shared" si="61"/>
        <v>105.28317517020102</v>
      </c>
    </row>
    <row r="275" spans="1:6" ht="12.75" customHeight="1" x14ac:dyDescent="0.2">
      <c r="A275" s="63">
        <v>3811</v>
      </c>
      <c r="B275" s="64" t="s">
        <v>590</v>
      </c>
      <c r="C275" s="247" t="s">
        <v>591</v>
      </c>
      <c r="D275" s="194">
        <v>321969.26</v>
      </c>
      <c r="E275" s="194">
        <v>338979.46</v>
      </c>
      <c r="F275" s="45">
        <f t="shared" si="61"/>
        <v>105.28317517020102</v>
      </c>
    </row>
    <row r="276" spans="1:6" ht="12.75" customHeight="1" x14ac:dyDescent="0.2">
      <c r="A276" s="63">
        <v>3812</v>
      </c>
      <c r="B276" s="64" t="s">
        <v>592</v>
      </c>
      <c r="C276" s="247" t="s">
        <v>593</v>
      </c>
      <c r="D276" s="194">
        <v>0</v>
      </c>
      <c r="E276" s="194">
        <v>0</v>
      </c>
      <c r="F276" s="45" t="str">
        <f t="shared" si="61"/>
        <v>-</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26.91</v>
      </c>
      <c r="E278" s="60">
        <f t="shared" si="63"/>
        <v>11534</v>
      </c>
      <c r="F278" s="45" t="str">
        <f t="shared" ref="F278:F282" si="64">IF(D278&lt;&gt;0,IF(E278/D278&gt;=100,"&gt;&gt;100",E278/D278*100),"-")</f>
        <v>&gt;&gt;100</v>
      </c>
    </row>
    <row r="279" spans="1:6" ht="12.75" customHeight="1" x14ac:dyDescent="0.2">
      <c r="A279" s="63">
        <v>3821</v>
      </c>
      <c r="B279" s="64" t="s">
        <v>598</v>
      </c>
      <c r="C279" s="247" t="s">
        <v>599</v>
      </c>
      <c r="D279" s="194">
        <v>26.91</v>
      </c>
      <c r="E279" s="194">
        <v>11534</v>
      </c>
      <c r="F279" s="45" t="str">
        <f t="shared" si="64"/>
        <v>&gt;&gt;100</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7" t="s">
        <v>609</v>
      </c>
      <c r="D284" s="194">
        <v>0</v>
      </c>
      <c r="E284" s="194">
        <v>0</v>
      </c>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0</v>
      </c>
      <c r="E287" s="194">
        <v>0</v>
      </c>
      <c r="F287" s="45" t="str">
        <f t="shared" si="66"/>
        <v>-</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11955.71</v>
      </c>
      <c r="E289" s="60">
        <f t="shared" si="67"/>
        <v>326859.43</v>
      </c>
      <c r="F289" s="45">
        <f t="shared" si="66"/>
        <v>2733.9190227932932</v>
      </c>
    </row>
    <row r="290" spans="1:6" ht="24" x14ac:dyDescent="0.2">
      <c r="A290" s="63">
        <v>3861</v>
      </c>
      <c r="B290" s="64" t="s">
        <v>619</v>
      </c>
      <c r="C290" s="247" t="s">
        <v>620</v>
      </c>
      <c r="D290" s="194">
        <v>11955.71</v>
      </c>
      <c r="E290" s="194">
        <v>326859.43</v>
      </c>
      <c r="F290" s="45">
        <f t="shared" si="66"/>
        <v>2733.9190227932932</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4525817.7</v>
      </c>
      <c r="E299" s="60">
        <f>E152-E297+E298</f>
        <v>5524358.8799999999</v>
      </c>
      <c r="F299" s="45">
        <f t="shared" si="68"/>
        <v>122.0632214152152</v>
      </c>
    </row>
    <row r="300" spans="1:6" ht="12.75" customHeight="1" x14ac:dyDescent="0.2">
      <c r="A300" s="63" t="s">
        <v>629</v>
      </c>
      <c r="B300" s="64" t="s">
        <v>640</v>
      </c>
      <c r="C300" s="247" t="s">
        <v>641</v>
      </c>
      <c r="D300" s="60">
        <f>IF(D6&gt;=D299,D6-D299,0)</f>
        <v>1370060.3100000005</v>
      </c>
      <c r="E300" s="60">
        <f>IF(E6&gt;=E299,E6-E299,0)</f>
        <v>1181185.96</v>
      </c>
      <c r="F300" s="45">
        <f t="shared" si="68"/>
        <v>86.214157973819383</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194">
        <v>0</v>
      </c>
      <c r="E302" s="194">
        <v>0</v>
      </c>
      <c r="F302" s="45" t="str">
        <f t="shared" si="68"/>
        <v>-</v>
      </c>
    </row>
    <row r="303" spans="1:6" ht="12.75" customHeight="1" x14ac:dyDescent="0.2">
      <c r="A303" s="63">
        <v>92221</v>
      </c>
      <c r="B303" s="64" t="s">
        <v>646</v>
      </c>
      <c r="C303" s="247" t="s">
        <v>647</v>
      </c>
      <c r="D303" s="194">
        <v>158464.31</v>
      </c>
      <c r="E303" s="194">
        <v>685547.01</v>
      </c>
      <c r="F303" s="45">
        <f t="shared" si="68"/>
        <v>432.61918724790462</v>
      </c>
    </row>
    <row r="304" spans="1:6" ht="12.75" customHeight="1" x14ac:dyDescent="0.2">
      <c r="A304" s="63">
        <v>96</v>
      </c>
      <c r="B304" s="220" t="s">
        <v>648</v>
      </c>
      <c r="C304" s="247" t="s">
        <v>649</v>
      </c>
      <c r="D304" s="194">
        <v>238303.87</v>
      </c>
      <c r="E304" s="194">
        <v>303185</v>
      </c>
      <c r="F304" s="45">
        <f t="shared" si="68"/>
        <v>127.22621751799498</v>
      </c>
    </row>
    <row r="305" spans="1:6" ht="12" x14ac:dyDescent="0.2">
      <c r="A305" s="63">
        <v>9661</v>
      </c>
      <c r="B305" s="220" t="s">
        <v>650</v>
      </c>
      <c r="C305" s="247" t="s">
        <v>651</v>
      </c>
      <c r="D305" s="194">
        <v>2226.56</v>
      </c>
      <c r="E305" s="194">
        <v>0</v>
      </c>
      <c r="F305" s="45">
        <f t="shared" si="68"/>
        <v>0</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0" t="s">
        <v>654</v>
      </c>
      <c r="B307" s="371"/>
      <c r="C307" s="171"/>
      <c r="D307" s="43"/>
      <c r="E307" s="43"/>
      <c r="F307" s="44"/>
    </row>
    <row r="308" spans="1:6" ht="12.75" customHeight="1" x14ac:dyDescent="0.2">
      <c r="A308" s="63">
        <v>7</v>
      </c>
      <c r="B308" s="64" t="s">
        <v>655</v>
      </c>
      <c r="C308" s="247" t="s">
        <v>656</v>
      </c>
      <c r="D308" s="60">
        <f t="shared" ref="D308:E308" si="71">D309+D321+D354+D358</f>
        <v>72490.36</v>
      </c>
      <c r="E308" s="60">
        <f t="shared" si="71"/>
        <v>118721.03</v>
      </c>
      <c r="F308" s="45">
        <f t="shared" ref="F308:F428" si="72">IF(D308&lt;&gt;0,IF(E308/D308&gt;=100,"&gt;&gt;100",E308/D308*100),"-")</f>
        <v>163.77492124470066</v>
      </c>
    </row>
    <row r="309" spans="1:6" ht="12.75" customHeight="1" x14ac:dyDescent="0.2">
      <c r="A309" s="63">
        <v>71</v>
      </c>
      <c r="B309" s="64" t="s">
        <v>657</v>
      </c>
      <c r="C309" s="247" t="s">
        <v>658</v>
      </c>
      <c r="D309" s="60">
        <f t="shared" ref="D309:E309" si="73">D310+D314</f>
        <v>63600.59</v>
      </c>
      <c r="E309" s="60">
        <f t="shared" si="73"/>
        <v>55178.48</v>
      </c>
      <c r="F309" s="45">
        <f t="shared" si="72"/>
        <v>86.757811523446577</v>
      </c>
    </row>
    <row r="310" spans="1:6" ht="24" x14ac:dyDescent="0.2">
      <c r="A310" s="63">
        <v>711</v>
      </c>
      <c r="B310" s="64" t="s">
        <v>659</v>
      </c>
      <c r="C310" s="247" t="s">
        <v>660</v>
      </c>
      <c r="D310" s="60">
        <f t="shared" ref="D310:E310" si="74">SUM(D311:D313)</f>
        <v>63600.59</v>
      </c>
      <c r="E310" s="60">
        <f t="shared" si="74"/>
        <v>55178.48</v>
      </c>
      <c r="F310" s="45">
        <f t="shared" si="72"/>
        <v>86.757811523446577</v>
      </c>
    </row>
    <row r="311" spans="1:6" ht="12.75" customHeight="1" x14ac:dyDescent="0.2">
      <c r="A311" s="63">
        <v>7111</v>
      </c>
      <c r="B311" s="64" t="s">
        <v>661</v>
      </c>
      <c r="C311" s="247" t="s">
        <v>662</v>
      </c>
      <c r="D311" s="194">
        <v>63600.59</v>
      </c>
      <c r="E311" s="194">
        <v>55178.48</v>
      </c>
      <c r="F311" s="45">
        <f t="shared" si="72"/>
        <v>86.757811523446577</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8889.77</v>
      </c>
      <c r="E321" s="60">
        <f t="shared" si="76"/>
        <v>63542.55</v>
      </c>
      <c r="F321" s="45">
        <f t="shared" si="72"/>
        <v>714.78283465151515</v>
      </c>
    </row>
    <row r="322" spans="1:6" ht="12.75" customHeight="1" x14ac:dyDescent="0.2">
      <c r="A322" s="63">
        <v>721</v>
      </c>
      <c r="B322" s="64" t="s">
        <v>683</v>
      </c>
      <c r="C322" s="247" t="s">
        <v>684</v>
      </c>
      <c r="D322" s="60">
        <f t="shared" ref="D322:E322" si="77">SUM(D323:D326)</f>
        <v>8862.86</v>
      </c>
      <c r="E322" s="60">
        <f t="shared" si="77"/>
        <v>63356.55</v>
      </c>
      <c r="F322" s="45">
        <f t="shared" si="72"/>
        <v>714.85446007270787</v>
      </c>
    </row>
    <row r="323" spans="1:6" ht="12.75" customHeight="1" x14ac:dyDescent="0.2">
      <c r="A323" s="63">
        <v>7211</v>
      </c>
      <c r="B323" s="64" t="s">
        <v>685</v>
      </c>
      <c r="C323" s="247" t="s">
        <v>686</v>
      </c>
      <c r="D323" s="194">
        <v>8862.86</v>
      </c>
      <c r="E323" s="194">
        <v>63356.55</v>
      </c>
      <c r="F323" s="45">
        <f t="shared" si="72"/>
        <v>714.85446007270787</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26.91</v>
      </c>
      <c r="E327" s="60">
        <f t="shared" si="78"/>
        <v>0</v>
      </c>
      <c r="F327" s="45">
        <f t="shared" si="72"/>
        <v>0</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26.91</v>
      </c>
      <c r="E334" s="194"/>
      <c r="F334" s="45">
        <f t="shared" si="72"/>
        <v>0</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186</v>
      </c>
      <c r="F346" s="45" t="str">
        <f t="shared" si="72"/>
        <v>-</v>
      </c>
    </row>
    <row r="347" spans="1:6" ht="12.75" customHeight="1" x14ac:dyDescent="0.2">
      <c r="A347" s="63">
        <v>7251</v>
      </c>
      <c r="B347" s="64" t="s">
        <v>733</v>
      </c>
      <c r="C347" s="247" t="s">
        <v>734</v>
      </c>
      <c r="D347" s="194"/>
      <c r="E347" s="194">
        <v>186</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2181071.08</v>
      </c>
      <c r="E360" s="60">
        <f t="shared" si="86"/>
        <v>1454888.8800000001</v>
      </c>
      <c r="F360" s="45">
        <f t="shared" si="72"/>
        <v>66.705248322305948</v>
      </c>
    </row>
    <row r="361" spans="1:6" ht="12.75" customHeight="1" x14ac:dyDescent="0.2">
      <c r="A361" s="63">
        <v>41</v>
      </c>
      <c r="B361" s="64" t="s">
        <v>761</v>
      </c>
      <c r="C361" s="247" t="s">
        <v>762</v>
      </c>
      <c r="D361" s="60">
        <f t="shared" ref="D361:E361" si="87">D362+D366</f>
        <v>22309.38</v>
      </c>
      <c r="E361" s="60">
        <f t="shared" si="87"/>
        <v>6855.01</v>
      </c>
      <c r="F361" s="45">
        <f t="shared" si="72"/>
        <v>30.727030513622523</v>
      </c>
    </row>
    <row r="362" spans="1:6" ht="12.75" customHeight="1" x14ac:dyDescent="0.2">
      <c r="A362" s="63">
        <v>411</v>
      </c>
      <c r="B362" s="64" t="s">
        <v>763</v>
      </c>
      <c r="C362" s="247" t="s">
        <v>764</v>
      </c>
      <c r="D362" s="60">
        <f t="shared" ref="D362:E362" si="88">SUM(D363:D365)</f>
        <v>19304.560000000001</v>
      </c>
      <c r="E362" s="60">
        <f t="shared" si="88"/>
        <v>3990</v>
      </c>
      <c r="F362" s="45">
        <f t="shared" si="72"/>
        <v>20.668691749514103</v>
      </c>
    </row>
    <row r="363" spans="1:6" ht="12.75" customHeight="1" x14ac:dyDescent="0.2">
      <c r="A363" s="63">
        <v>4111</v>
      </c>
      <c r="B363" s="64" t="s">
        <v>661</v>
      </c>
      <c r="C363" s="247" t="s">
        <v>765</v>
      </c>
      <c r="D363" s="194">
        <v>19304.560000000001</v>
      </c>
      <c r="E363" s="194">
        <v>3990</v>
      </c>
      <c r="F363" s="45">
        <f t="shared" si="72"/>
        <v>20.668691749514103</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3004.82</v>
      </c>
      <c r="E366" s="60">
        <f t="shared" si="89"/>
        <v>2865.01</v>
      </c>
      <c r="F366" s="45">
        <f t="shared" si="72"/>
        <v>95.347142258105308</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3004.82</v>
      </c>
      <c r="E369" s="194">
        <v>2865.01</v>
      </c>
      <c r="F369" s="45">
        <f t="shared" si="72"/>
        <v>95.347142258105308</v>
      </c>
    </row>
    <row r="370" spans="1:6" ht="12.75" customHeight="1" x14ac:dyDescent="0.2">
      <c r="A370" s="63">
        <v>4124</v>
      </c>
      <c r="B370" s="64" t="s">
        <v>675</v>
      </c>
      <c r="C370" s="247" t="s">
        <v>774</v>
      </c>
      <c r="D370" s="194">
        <v>0</v>
      </c>
      <c r="E370" s="194">
        <v>0</v>
      </c>
      <c r="F370" s="45" t="str">
        <f t="shared" si="72"/>
        <v>-</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2093158.56</v>
      </c>
      <c r="E373" s="60">
        <f t="shared" si="90"/>
        <v>1350840.12</v>
      </c>
      <c r="F373" s="45">
        <f t="shared" si="72"/>
        <v>64.535967117560361</v>
      </c>
    </row>
    <row r="374" spans="1:6" ht="12.75" customHeight="1" x14ac:dyDescent="0.2">
      <c r="A374" s="63">
        <v>421</v>
      </c>
      <c r="B374" s="64" t="s">
        <v>779</v>
      </c>
      <c r="C374" s="247" t="s">
        <v>780</v>
      </c>
      <c r="D374" s="60">
        <f t="shared" ref="D374:E374" si="91">SUM(D375:D378)</f>
        <v>1728316.62</v>
      </c>
      <c r="E374" s="60">
        <f t="shared" si="91"/>
        <v>1065753.75</v>
      </c>
      <c r="F374" s="45">
        <f t="shared" si="72"/>
        <v>61.664265544122344</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1216437.08</v>
      </c>
      <c r="E376" s="194">
        <v>561671.12</v>
      </c>
      <c r="F376" s="45">
        <f t="shared" si="72"/>
        <v>46.173462584682142</v>
      </c>
    </row>
    <row r="377" spans="1:6" ht="12.75" customHeight="1" x14ac:dyDescent="0.2">
      <c r="A377" s="63">
        <v>4213</v>
      </c>
      <c r="B377" s="64" t="s">
        <v>689</v>
      </c>
      <c r="C377" s="247" t="s">
        <v>783</v>
      </c>
      <c r="D377" s="194">
        <v>361631.53</v>
      </c>
      <c r="E377" s="194">
        <v>415019.89</v>
      </c>
      <c r="F377" s="45">
        <f t="shared" si="72"/>
        <v>114.76319280014107</v>
      </c>
    </row>
    <row r="378" spans="1:6" ht="12.75" customHeight="1" x14ac:dyDescent="0.2">
      <c r="A378" s="63">
        <v>4214</v>
      </c>
      <c r="B378" s="64" t="s">
        <v>691</v>
      </c>
      <c r="C378" s="247" t="s">
        <v>784</v>
      </c>
      <c r="D378" s="194">
        <v>150248.01</v>
      </c>
      <c r="E378" s="194">
        <v>89062.74</v>
      </c>
      <c r="F378" s="45">
        <f t="shared" si="72"/>
        <v>59.277151158274911</v>
      </c>
    </row>
    <row r="379" spans="1:6" ht="12.75" customHeight="1" x14ac:dyDescent="0.2">
      <c r="A379" s="63">
        <v>422</v>
      </c>
      <c r="B379" s="64" t="s">
        <v>785</v>
      </c>
      <c r="C379" s="247" t="s">
        <v>786</v>
      </c>
      <c r="D379" s="60">
        <f t="shared" ref="D379:E379" si="92">SUM(D380:D387)</f>
        <v>286730.21999999997</v>
      </c>
      <c r="E379" s="60">
        <f t="shared" si="92"/>
        <v>285086.37</v>
      </c>
      <c r="F379" s="45">
        <f t="shared" si="72"/>
        <v>99.426691054748261</v>
      </c>
    </row>
    <row r="380" spans="1:6" ht="12.75" customHeight="1" x14ac:dyDescent="0.2">
      <c r="A380" s="63">
        <v>4221</v>
      </c>
      <c r="B380" s="64" t="s">
        <v>695</v>
      </c>
      <c r="C380" s="247" t="s">
        <v>787</v>
      </c>
      <c r="D380" s="194">
        <v>7760.91</v>
      </c>
      <c r="E380" s="194">
        <v>4227.63</v>
      </c>
      <c r="F380" s="45">
        <f t="shared" si="72"/>
        <v>54.473380054658534</v>
      </c>
    </row>
    <row r="381" spans="1:6" ht="12.75" customHeight="1" x14ac:dyDescent="0.2">
      <c r="A381" s="63">
        <v>4222</v>
      </c>
      <c r="B381" s="64" t="s">
        <v>788</v>
      </c>
      <c r="C381" s="247" t="s">
        <v>789</v>
      </c>
      <c r="D381" s="194"/>
      <c r="E381" s="194">
        <v>790.78</v>
      </c>
      <c r="F381" s="45" t="str">
        <f t="shared" si="72"/>
        <v>-</v>
      </c>
    </row>
    <row r="382" spans="1:6" ht="12.75" customHeight="1" x14ac:dyDescent="0.2">
      <c r="A382" s="63">
        <v>4223</v>
      </c>
      <c r="B382" s="64" t="s">
        <v>699</v>
      </c>
      <c r="C382" s="247" t="s">
        <v>790</v>
      </c>
      <c r="D382" s="194">
        <v>0</v>
      </c>
      <c r="E382" s="194">
        <v>0</v>
      </c>
      <c r="F382" s="45" t="str">
        <f t="shared" si="72"/>
        <v>-</v>
      </c>
    </row>
    <row r="383" spans="1:6" ht="12.75" customHeight="1" x14ac:dyDescent="0.2">
      <c r="A383" s="63">
        <v>4224</v>
      </c>
      <c r="B383" s="64" t="s">
        <v>701</v>
      </c>
      <c r="C383" s="247" t="s">
        <v>791</v>
      </c>
      <c r="D383" s="194">
        <v>0</v>
      </c>
      <c r="E383" s="194">
        <v>0</v>
      </c>
      <c r="F383" s="45" t="str">
        <f t="shared" si="72"/>
        <v>-</v>
      </c>
    </row>
    <row r="384" spans="1:6" ht="12.75" customHeight="1" x14ac:dyDescent="0.2">
      <c r="A384" s="70">
        <v>4225</v>
      </c>
      <c r="B384" s="65" t="s">
        <v>703</v>
      </c>
      <c r="C384" s="278" t="s">
        <v>792</v>
      </c>
      <c r="D384" s="192">
        <v>0</v>
      </c>
      <c r="E384" s="192">
        <v>0</v>
      </c>
      <c r="F384" s="71" t="str">
        <f t="shared" si="72"/>
        <v>-</v>
      </c>
    </row>
    <row r="385" spans="1:6" ht="12.75" customHeight="1" x14ac:dyDescent="0.2">
      <c r="A385" s="63">
        <v>4226</v>
      </c>
      <c r="B385" s="64" t="s">
        <v>705</v>
      </c>
      <c r="C385" s="247" t="s">
        <v>793</v>
      </c>
      <c r="D385" s="194">
        <v>0</v>
      </c>
      <c r="E385" s="194">
        <v>0</v>
      </c>
      <c r="F385" s="45" t="str">
        <f t="shared" si="72"/>
        <v>-</v>
      </c>
    </row>
    <row r="386" spans="1:6" ht="12.75" customHeight="1" x14ac:dyDescent="0.2">
      <c r="A386" s="63">
        <v>4227</v>
      </c>
      <c r="B386" s="183" t="s">
        <v>707</v>
      </c>
      <c r="C386" s="247" t="s">
        <v>794</v>
      </c>
      <c r="D386" s="194">
        <v>278969.31</v>
      </c>
      <c r="E386" s="194">
        <v>280067.96000000002</v>
      </c>
      <c r="F386" s="45">
        <f t="shared" si="72"/>
        <v>100.39382468272227</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78111.72</v>
      </c>
      <c r="E388" s="60">
        <f t="shared" si="93"/>
        <v>0</v>
      </c>
      <c r="F388" s="45">
        <f t="shared" si="72"/>
        <v>0</v>
      </c>
    </row>
    <row r="389" spans="1:6" ht="12.75" customHeight="1" x14ac:dyDescent="0.2">
      <c r="A389" s="63">
        <v>4231</v>
      </c>
      <c r="B389" s="64" t="s">
        <v>713</v>
      </c>
      <c r="C389" s="247" t="s">
        <v>798</v>
      </c>
      <c r="D389" s="194">
        <v>78111.72</v>
      </c>
      <c r="E389" s="194"/>
      <c r="F389" s="45">
        <f t="shared" si="72"/>
        <v>0</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0</v>
      </c>
      <c r="E393" s="60">
        <f t="shared" si="94"/>
        <v>0</v>
      </c>
      <c r="F393" s="45" t="str">
        <f t="shared" si="72"/>
        <v>-</v>
      </c>
    </row>
    <row r="394" spans="1:6" ht="12.75" customHeight="1" x14ac:dyDescent="0.2">
      <c r="A394" s="63">
        <v>4241</v>
      </c>
      <c r="B394" s="64" t="s">
        <v>804</v>
      </c>
      <c r="C394" s="247" t="s">
        <v>805</v>
      </c>
      <c r="D394" s="194">
        <v>0</v>
      </c>
      <c r="E394" s="194">
        <v>0</v>
      </c>
      <c r="F394" s="45" t="str">
        <f t="shared" si="72"/>
        <v>-</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0</v>
      </c>
      <c r="E401" s="60">
        <f t="shared" si="96"/>
        <v>0</v>
      </c>
      <c r="F401" s="45" t="str">
        <f t="shared" si="72"/>
        <v>-</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v>0</v>
      </c>
      <c r="E403" s="194">
        <v>0</v>
      </c>
      <c r="F403" s="45" t="str">
        <f t="shared" si="72"/>
        <v>-</v>
      </c>
    </row>
    <row r="404" spans="1:6" ht="12.75" customHeight="1" x14ac:dyDescent="0.2">
      <c r="A404" s="63">
        <v>4263</v>
      </c>
      <c r="B404" s="64" t="s">
        <v>743</v>
      </c>
      <c r="C404" s="247" t="s">
        <v>818</v>
      </c>
      <c r="D404" s="194">
        <v>0</v>
      </c>
      <c r="E404" s="194">
        <v>0</v>
      </c>
      <c r="F404" s="45" t="str">
        <f t="shared" si="72"/>
        <v>-</v>
      </c>
    </row>
    <row r="405" spans="1:6" ht="12.75" customHeight="1" x14ac:dyDescent="0.2">
      <c r="A405" s="63">
        <v>4264</v>
      </c>
      <c r="B405" s="64" t="s">
        <v>745</v>
      </c>
      <c r="C405" s="247" t="s">
        <v>819</v>
      </c>
      <c r="D405" s="194">
        <v>0</v>
      </c>
      <c r="E405" s="194">
        <v>0</v>
      </c>
      <c r="F405" s="45" t="str">
        <f t="shared" si="72"/>
        <v>-</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65603.14</v>
      </c>
      <c r="E412" s="60">
        <f t="shared" si="100"/>
        <v>97193.75</v>
      </c>
      <c r="F412" s="45">
        <f t="shared" si="72"/>
        <v>148.1541127452131</v>
      </c>
    </row>
    <row r="413" spans="1:6" ht="12.75" customHeight="1" x14ac:dyDescent="0.2">
      <c r="A413" s="63">
        <v>451</v>
      </c>
      <c r="B413" s="64" t="s">
        <v>832</v>
      </c>
      <c r="C413" s="247" t="s">
        <v>833</v>
      </c>
      <c r="D413" s="194">
        <v>0</v>
      </c>
      <c r="E413" s="194">
        <v>0</v>
      </c>
      <c r="F413" s="45" t="str">
        <f t="shared" si="72"/>
        <v>-</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65603.14</v>
      </c>
      <c r="E416" s="194">
        <v>97193.75</v>
      </c>
      <c r="F416" s="45">
        <f t="shared" si="72"/>
        <v>148.1541127452131</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2108580.7200000002</v>
      </c>
      <c r="E418" s="60">
        <f t="shared" si="102"/>
        <v>1336167.8500000001</v>
      </c>
      <c r="F418" s="45">
        <f t="shared" si="72"/>
        <v>63.368114738334512</v>
      </c>
    </row>
    <row r="419" spans="1:6" ht="12.75" customHeight="1" x14ac:dyDescent="0.2">
      <c r="A419" s="63">
        <v>92212</v>
      </c>
      <c r="B419" s="64" t="s">
        <v>844</v>
      </c>
      <c r="C419" s="247" t="s">
        <v>845</v>
      </c>
      <c r="D419" s="194">
        <v>129062.24</v>
      </c>
      <c r="E419" s="194">
        <v>0</v>
      </c>
      <c r="F419" s="45">
        <f t="shared" si="72"/>
        <v>0</v>
      </c>
    </row>
    <row r="420" spans="1:6" ht="12.75" customHeight="1" x14ac:dyDescent="0.2">
      <c r="A420" s="63">
        <v>92222</v>
      </c>
      <c r="B420" s="64" t="s">
        <v>846</v>
      </c>
      <c r="C420" s="247" t="s">
        <v>847</v>
      </c>
      <c r="D420" s="194">
        <v>0</v>
      </c>
      <c r="E420" s="194">
        <v>338362.91</v>
      </c>
      <c r="F420" s="45" t="str">
        <f t="shared" si="72"/>
        <v>-</v>
      </c>
    </row>
    <row r="421" spans="1:6" ht="12.75" customHeight="1" x14ac:dyDescent="0.2">
      <c r="A421" s="63">
        <v>97</v>
      </c>
      <c r="B421" s="220" t="s">
        <v>848</v>
      </c>
      <c r="C421" s="247" t="s">
        <v>849</v>
      </c>
      <c r="D421" s="194">
        <v>62019.66</v>
      </c>
      <c r="E421" s="194">
        <v>18013.439999999999</v>
      </c>
      <c r="F421" s="45">
        <f t="shared" si="72"/>
        <v>29.04472549510913</v>
      </c>
    </row>
    <row r="422" spans="1:6" ht="12.75" customHeight="1" x14ac:dyDescent="0.2">
      <c r="A422" s="63" t="s">
        <v>629</v>
      </c>
      <c r="B422" s="64" t="s">
        <v>850</v>
      </c>
      <c r="C422" s="247" t="s">
        <v>851</v>
      </c>
      <c r="D422" s="60">
        <f>D6+D308</f>
        <v>5968368.370000001</v>
      </c>
      <c r="E422" s="60">
        <f>E6+E308</f>
        <v>6824265.8700000001</v>
      </c>
      <c r="F422" s="45">
        <f t="shared" si="72"/>
        <v>114.34056088598967</v>
      </c>
    </row>
    <row r="423" spans="1:6" ht="12.75" customHeight="1" x14ac:dyDescent="0.2">
      <c r="A423" s="63" t="s">
        <v>629</v>
      </c>
      <c r="B423" s="64" t="s">
        <v>852</v>
      </c>
      <c r="C423" s="247" t="s">
        <v>853</v>
      </c>
      <c r="D423" s="60">
        <f t="shared" ref="D423:E423" si="103">D299+D360</f>
        <v>6706888.7800000003</v>
      </c>
      <c r="E423" s="60">
        <f t="shared" si="103"/>
        <v>6979247.7599999998</v>
      </c>
      <c r="F423" s="45">
        <f t="shared" si="72"/>
        <v>104.06088409893088</v>
      </c>
    </row>
    <row r="424" spans="1:6" ht="12.75" customHeight="1" x14ac:dyDescent="0.2">
      <c r="A424" s="63" t="s">
        <v>629</v>
      </c>
      <c r="B424" s="64" t="s">
        <v>854</v>
      </c>
      <c r="C424" s="247" t="s">
        <v>855</v>
      </c>
      <c r="D424" s="60">
        <f t="shared" ref="D424:E424" si="104">IF(D422&gt;=D423,D422-D423,0)</f>
        <v>0</v>
      </c>
      <c r="E424" s="60">
        <f t="shared" si="104"/>
        <v>0</v>
      </c>
      <c r="F424" s="45" t="str">
        <f t="shared" si="72"/>
        <v>-</v>
      </c>
    </row>
    <row r="425" spans="1:6" ht="12.75" customHeight="1" x14ac:dyDescent="0.2">
      <c r="A425" s="63" t="s">
        <v>629</v>
      </c>
      <c r="B425" s="64" t="s">
        <v>856</v>
      </c>
      <c r="C425" s="247" t="s">
        <v>857</v>
      </c>
      <c r="D425" s="60">
        <f t="shared" ref="D425:E425" si="105">IF(D423&gt;=D422,D423-D422,0)</f>
        <v>738520.40999999922</v>
      </c>
      <c r="E425" s="60">
        <f t="shared" si="105"/>
        <v>154981.88999999966</v>
      </c>
      <c r="F425" s="45">
        <f t="shared" si="72"/>
        <v>20.985457937445471</v>
      </c>
    </row>
    <row r="426" spans="1:6" ht="12.75" customHeight="1" x14ac:dyDescent="0.2">
      <c r="A426" s="251" t="s">
        <v>858</v>
      </c>
      <c r="B426" s="183" t="s">
        <v>859</v>
      </c>
      <c r="C426" s="252" t="s">
        <v>860</v>
      </c>
      <c r="D426" s="60">
        <f t="shared" ref="D426:E426" si="106">IF(D302-D303+D419-D420&gt;=0,D302-D303+D419-D420,0)</f>
        <v>0</v>
      </c>
      <c r="E426" s="60">
        <f t="shared" si="106"/>
        <v>0</v>
      </c>
      <c r="F426" s="45" t="str">
        <f t="shared" si="72"/>
        <v>-</v>
      </c>
    </row>
    <row r="427" spans="1:6" ht="12.75" customHeight="1" x14ac:dyDescent="0.2">
      <c r="A427" s="251" t="s">
        <v>858</v>
      </c>
      <c r="B427" s="64" t="s">
        <v>861</v>
      </c>
      <c r="C427" s="252" t="s">
        <v>862</v>
      </c>
      <c r="D427" s="60">
        <f t="shared" ref="D427:E427" si="107">IF(D303-D302+D420-D419&gt;=0,D303-D302+D420-D419,0)</f>
        <v>29402.069999999992</v>
      </c>
      <c r="E427" s="60">
        <f t="shared" si="107"/>
        <v>1023909.9199999999</v>
      </c>
      <c r="F427" s="45">
        <f t="shared" si="72"/>
        <v>3482.4416104036218</v>
      </c>
    </row>
    <row r="428" spans="1:6" ht="24" x14ac:dyDescent="0.2">
      <c r="A428" s="249" t="s">
        <v>863</v>
      </c>
      <c r="B428" s="243" t="s">
        <v>864</v>
      </c>
      <c r="C428" s="250" t="s">
        <v>865</v>
      </c>
      <c r="D428" s="81">
        <f t="shared" ref="D428:E428" si="108">D304+D421</f>
        <v>300323.53000000003</v>
      </c>
      <c r="E428" s="81">
        <f t="shared" si="108"/>
        <v>321198.44</v>
      </c>
      <c r="F428" s="61">
        <f t="shared" si="72"/>
        <v>106.95080735099242</v>
      </c>
    </row>
    <row r="429" spans="1:6" s="55" customFormat="1" ht="20.100000000000001" customHeight="1" x14ac:dyDescent="0.2">
      <c r="A429" s="370" t="s">
        <v>866</v>
      </c>
      <c r="B429" s="371"/>
      <c r="C429" s="171"/>
      <c r="D429" s="43"/>
      <c r="E429" s="43"/>
      <c r="F429" s="44"/>
    </row>
    <row r="430" spans="1:6" ht="12.75" customHeight="1" x14ac:dyDescent="0.2">
      <c r="A430" s="63">
        <v>8</v>
      </c>
      <c r="B430" s="64" t="s">
        <v>867</v>
      </c>
      <c r="C430" s="247" t="s">
        <v>868</v>
      </c>
      <c r="D430" s="60">
        <f>D431+D466+D479+D491+D522</f>
        <v>2500</v>
      </c>
      <c r="E430" s="60">
        <f>E431+E466+E479+E491+E522</f>
        <v>928750.94</v>
      </c>
      <c r="F430" s="45" t="str">
        <f t="shared" ref="F430:F651" si="109">IF(D430&lt;&gt;0,IF(E430/D430&gt;=100,"&gt;&gt;100",E430/D430*100),"-")</f>
        <v>&gt;&gt;100</v>
      </c>
    </row>
    <row r="431" spans="1:6" ht="24" x14ac:dyDescent="0.2">
      <c r="A431" s="63">
        <v>81</v>
      </c>
      <c r="B431" s="182" t="s">
        <v>869</v>
      </c>
      <c r="C431" s="247" t="s">
        <v>870</v>
      </c>
      <c r="D431" s="60">
        <f t="shared" ref="D431:E431" si="110">D432+D437+D440+D444+D445+D452+D457+D465</f>
        <v>2500</v>
      </c>
      <c r="E431" s="60">
        <f t="shared" si="110"/>
        <v>0</v>
      </c>
      <c r="F431" s="45">
        <f t="shared" si="109"/>
        <v>0</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2500</v>
      </c>
      <c r="E452" s="60">
        <f t="shared" si="115"/>
        <v>0</v>
      </c>
      <c r="F452" s="45">
        <f t="shared" si="109"/>
        <v>0</v>
      </c>
    </row>
    <row r="453" spans="1:6" ht="12.75" customHeight="1" x14ac:dyDescent="0.2">
      <c r="A453" s="63">
        <v>8163</v>
      </c>
      <c r="B453" s="64" t="s">
        <v>913</v>
      </c>
      <c r="C453" s="247" t="s">
        <v>914</v>
      </c>
      <c r="D453" s="194">
        <v>2500</v>
      </c>
      <c r="E453" s="194"/>
      <c r="F453" s="45">
        <f t="shared" si="109"/>
        <v>0</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928750.94</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0</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928750.94</v>
      </c>
      <c r="F502" s="45" t="str">
        <f t="shared" si="109"/>
        <v>-</v>
      </c>
    </row>
    <row r="503" spans="1:6" ht="12.75" customHeight="1" x14ac:dyDescent="0.2">
      <c r="A503" s="63">
        <v>8443</v>
      </c>
      <c r="B503" s="64" t="s">
        <v>1013</v>
      </c>
      <c r="C503" s="247" t="s">
        <v>1014</v>
      </c>
      <c r="D503" s="194"/>
      <c r="E503" s="194">
        <v>928750.94</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258487.44</v>
      </c>
      <c r="E535" s="60">
        <f>E536+E571+E584+E597+E629</f>
        <v>258487.44</v>
      </c>
      <c r="F535" s="45">
        <f t="shared" si="109"/>
        <v>100</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0</v>
      </c>
      <c r="E584" s="60">
        <f t="shared" si="147"/>
        <v>0</v>
      </c>
      <c r="F584" s="45" t="str">
        <f t="shared" si="109"/>
        <v>-</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0</v>
      </c>
      <c r="E589" s="60">
        <f t="shared" si="149"/>
        <v>0</v>
      </c>
      <c r="F589" s="45" t="str">
        <f t="shared" si="109"/>
        <v>-</v>
      </c>
    </row>
    <row r="590" spans="1:6" ht="12.75" customHeight="1" x14ac:dyDescent="0.2">
      <c r="A590" s="63">
        <v>5321</v>
      </c>
      <c r="B590" s="65" t="s">
        <v>1179</v>
      </c>
      <c r="C590" s="247" t="s">
        <v>1180</v>
      </c>
      <c r="D590" s="194">
        <v>0</v>
      </c>
      <c r="E590" s="194">
        <v>0</v>
      </c>
      <c r="F590" s="45" t="str">
        <f t="shared" si="109"/>
        <v>-</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258487.44</v>
      </c>
      <c r="E597" s="60">
        <f t="shared" si="152"/>
        <v>258487.44</v>
      </c>
      <c r="F597" s="45">
        <f t="shared" si="109"/>
        <v>100</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0</v>
      </c>
      <c r="E603" s="60">
        <f t="shared" si="154"/>
        <v>0</v>
      </c>
      <c r="F603" s="45" t="str">
        <f t="shared" si="109"/>
        <v>-</v>
      </c>
    </row>
    <row r="604" spans="1:6" ht="12.75" customHeight="1" x14ac:dyDescent="0.2">
      <c r="A604" s="63">
        <v>5422</v>
      </c>
      <c r="B604" s="64" t="s">
        <v>1205</v>
      </c>
      <c r="C604" s="247" t="s">
        <v>1206</v>
      </c>
      <c r="D604" s="194">
        <v>0</v>
      </c>
      <c r="E604" s="194">
        <v>0</v>
      </c>
      <c r="F604" s="45" t="str">
        <f t="shared" si="109"/>
        <v>-</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258487.44</v>
      </c>
      <c r="E609" s="60">
        <f t="shared" si="156"/>
        <v>258487.44</v>
      </c>
      <c r="F609" s="45">
        <f t="shared" si="109"/>
        <v>100</v>
      </c>
    </row>
    <row r="610" spans="1:6" ht="24" x14ac:dyDescent="0.2">
      <c r="A610" s="63">
        <v>5443</v>
      </c>
      <c r="B610" s="64" t="s">
        <v>1217</v>
      </c>
      <c r="C610" s="247" t="s">
        <v>1218</v>
      </c>
      <c r="D610" s="194">
        <v>258487.44</v>
      </c>
      <c r="E610" s="194">
        <v>258487.44</v>
      </c>
      <c r="F610" s="45">
        <f t="shared" si="109"/>
        <v>100</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0</v>
      </c>
      <c r="E621" s="60">
        <f t="shared" si="158"/>
        <v>0</v>
      </c>
      <c r="F621" s="45" t="str">
        <f t="shared" si="109"/>
        <v>-</v>
      </c>
    </row>
    <row r="622" spans="1:6" ht="12.75" customHeight="1" x14ac:dyDescent="0.2">
      <c r="A622" s="63">
        <v>5471</v>
      </c>
      <c r="B622" s="64" t="s">
        <v>1241</v>
      </c>
      <c r="C622" s="247" t="s">
        <v>1242</v>
      </c>
      <c r="D622" s="194">
        <v>0</v>
      </c>
      <c r="E622" s="194">
        <v>0</v>
      </c>
      <c r="F622" s="45" t="str">
        <f t="shared" si="109"/>
        <v>-</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670263.5</v>
      </c>
      <c r="F639" s="45" t="str">
        <f t="shared" si="109"/>
        <v>-</v>
      </c>
    </row>
    <row r="640" spans="1:6" ht="12.75" customHeight="1" x14ac:dyDescent="0.2">
      <c r="A640" s="63" t="s">
        <v>629</v>
      </c>
      <c r="B640" s="64" t="s">
        <v>1277</v>
      </c>
      <c r="C640" s="247" t="s">
        <v>1278</v>
      </c>
      <c r="D640" s="60">
        <f>IF(D535-D430&gt;=0,D535-D430,0)</f>
        <v>255987.44</v>
      </c>
      <c r="E640" s="60">
        <f>IF(E535-E430&gt;=0,E535-E430,0)</f>
        <v>0</v>
      </c>
      <c r="F640" s="45">
        <f t="shared" si="109"/>
        <v>0</v>
      </c>
    </row>
    <row r="641" spans="1:6" ht="12.75" customHeight="1" x14ac:dyDescent="0.2">
      <c r="A641" s="63">
        <v>92213</v>
      </c>
      <c r="B641" s="64" t="s">
        <v>1279</v>
      </c>
      <c r="C641" s="247" t="s">
        <v>1280</v>
      </c>
      <c r="D641" s="194">
        <v>0</v>
      </c>
      <c r="E641" s="194">
        <v>0</v>
      </c>
      <c r="F641" s="45" t="str">
        <f t="shared" si="109"/>
        <v>-</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5970868.370000001</v>
      </c>
      <c r="E643" s="60">
        <f>E422+E430</f>
        <v>7753016.8100000005</v>
      </c>
      <c r="F643" s="45">
        <f t="shared" si="109"/>
        <v>129.84739119278223</v>
      </c>
    </row>
    <row r="644" spans="1:6" ht="12.75" customHeight="1" x14ac:dyDescent="0.2">
      <c r="A644" s="63" t="s">
        <v>629</v>
      </c>
      <c r="B644" s="64" t="s">
        <v>1285</v>
      </c>
      <c r="C644" s="247" t="s">
        <v>1286</v>
      </c>
      <c r="D644" s="60">
        <f>D423+D535</f>
        <v>6965376.2200000007</v>
      </c>
      <c r="E644" s="60">
        <f>E423+E535</f>
        <v>7237735.2000000002</v>
      </c>
      <c r="F644" s="45">
        <f t="shared" si="109"/>
        <v>103.91018333249484</v>
      </c>
    </row>
    <row r="645" spans="1:6" ht="12.75" customHeight="1" x14ac:dyDescent="0.2">
      <c r="A645" s="63" t="s">
        <v>629</v>
      </c>
      <c r="B645" s="64" t="s">
        <v>1287</v>
      </c>
      <c r="C645" s="247" t="s">
        <v>1288</v>
      </c>
      <c r="D645" s="60">
        <f t="shared" ref="D645:E645" si="163">IF(D643&gt;=D644,D643-D644,0)</f>
        <v>0</v>
      </c>
      <c r="E645" s="60">
        <f t="shared" si="163"/>
        <v>515281.61000000034</v>
      </c>
      <c r="F645" s="45" t="str">
        <f t="shared" si="109"/>
        <v>-</v>
      </c>
    </row>
    <row r="646" spans="1:6" ht="12.75" customHeight="1" x14ac:dyDescent="0.2">
      <c r="A646" s="63" t="s">
        <v>629</v>
      </c>
      <c r="B646" s="64" t="s">
        <v>1289</v>
      </c>
      <c r="C646" s="247" t="s">
        <v>1290</v>
      </c>
      <c r="D646" s="60">
        <f t="shared" ref="D646:E646" si="164">IF(D644&gt;=D643,D644-D643,0)</f>
        <v>994507.84999999963</v>
      </c>
      <c r="E646" s="60">
        <f t="shared" si="164"/>
        <v>0</v>
      </c>
      <c r="F646" s="45">
        <f t="shared" si="109"/>
        <v>0</v>
      </c>
    </row>
    <row r="647" spans="1:6" ht="24" x14ac:dyDescent="0.2">
      <c r="A647" s="251" t="s">
        <v>1291</v>
      </c>
      <c r="B647" s="64" t="s">
        <v>1292</v>
      </c>
      <c r="C647" s="252" t="s">
        <v>1291</v>
      </c>
      <c r="D647" s="60">
        <f>IF(D426-D427+D641-D642&gt;=0,D426-D427+D641-D642,0)</f>
        <v>0</v>
      </c>
      <c r="E647" s="60">
        <f>IF(E426-E427+E641-E642&gt;=0,E426-E427+E641-E642,0)</f>
        <v>0</v>
      </c>
      <c r="F647" s="45" t="str">
        <f t="shared" si="109"/>
        <v>-</v>
      </c>
    </row>
    <row r="648" spans="1:6" ht="24" x14ac:dyDescent="0.2">
      <c r="A648" s="251" t="s">
        <v>1293</v>
      </c>
      <c r="B648" s="64" t="s">
        <v>1294</v>
      </c>
      <c r="C648" s="252" t="s">
        <v>1293</v>
      </c>
      <c r="D648" s="60">
        <f>IF(D427-D426+D642-D641&gt;=0,D427-D426+D642-D641,0)</f>
        <v>29402.069999999992</v>
      </c>
      <c r="E648" s="60">
        <f>IF(E427-E426+E642-E641&gt;=0,E427-E426+E642-E641,0)</f>
        <v>1023909.9199999999</v>
      </c>
      <c r="F648" s="45">
        <f t="shared" si="109"/>
        <v>3482.4416104036218</v>
      </c>
    </row>
    <row r="649" spans="1:6" ht="24" x14ac:dyDescent="0.2">
      <c r="A649" s="63" t="s">
        <v>629</v>
      </c>
      <c r="B649" s="64" t="s">
        <v>1295</v>
      </c>
      <c r="C649" s="247" t="s">
        <v>1296</v>
      </c>
      <c r="D649" s="60">
        <f t="shared" ref="D649:E649" si="165">IF(D645+D647-D646-D648&gt;=0,D645+D647-D646-D648,0)</f>
        <v>0</v>
      </c>
      <c r="E649" s="60">
        <f t="shared" si="165"/>
        <v>0</v>
      </c>
      <c r="F649" s="45" t="str">
        <f t="shared" si="109"/>
        <v>-</v>
      </c>
    </row>
    <row r="650" spans="1:6" ht="24" x14ac:dyDescent="0.2">
      <c r="A650" s="63" t="s">
        <v>629</v>
      </c>
      <c r="B650" s="64" t="s">
        <v>1297</v>
      </c>
      <c r="C650" s="247" t="s">
        <v>1298</v>
      </c>
      <c r="D650" s="60">
        <f t="shared" ref="D650:E650" si="166">IF(D646+D648-D645-D647&gt;=0,D646+D648-D645-D647,0)</f>
        <v>1023909.9199999996</v>
      </c>
      <c r="E650" s="60">
        <f t="shared" si="166"/>
        <v>508628.30999999959</v>
      </c>
      <c r="F650" s="45">
        <f t="shared" si="109"/>
        <v>49.675103255176964</v>
      </c>
    </row>
    <row r="651" spans="1:6" ht="24" x14ac:dyDescent="0.2">
      <c r="A651" s="249" t="s">
        <v>1299</v>
      </c>
      <c r="B651" s="184" t="s">
        <v>1300</v>
      </c>
      <c r="C651" s="250" t="s">
        <v>1299</v>
      </c>
      <c r="D651" s="196">
        <v>0</v>
      </c>
      <c r="E651" s="196">
        <v>0</v>
      </c>
      <c r="F651" s="61" t="str">
        <f t="shared" si="109"/>
        <v>-</v>
      </c>
    </row>
    <row r="652" spans="1:6" s="55" customFormat="1" ht="20.100000000000001" customHeight="1" x14ac:dyDescent="0.2">
      <c r="A652" s="370" t="s">
        <v>1301</v>
      </c>
      <c r="B652" s="371"/>
      <c r="C652" s="171"/>
      <c r="D652" s="43"/>
      <c r="E652" s="43"/>
      <c r="F652" s="44"/>
    </row>
    <row r="653" spans="1:6" ht="12.75" customHeight="1" x14ac:dyDescent="0.2">
      <c r="A653" s="63">
        <v>11</v>
      </c>
      <c r="B653" s="64" t="s">
        <v>1302</v>
      </c>
      <c r="C653" s="247" t="s">
        <v>1303</v>
      </c>
      <c r="D653" s="194">
        <v>455441.73</v>
      </c>
      <c r="E653" s="194">
        <v>125609.53</v>
      </c>
      <c r="F653" s="45">
        <f t="shared" ref="F653:F740" si="167">IF(D653&lt;&gt;0,IF(E653/D653&gt;=100,"&gt;&gt;100",E653/D653*100),"-")</f>
        <v>27.5797147529718</v>
      </c>
    </row>
    <row r="654" spans="1:6" ht="12.75" customHeight="1" x14ac:dyDescent="0.2">
      <c r="A654" s="63" t="s">
        <v>1304</v>
      </c>
      <c r="B654" s="64" t="s">
        <v>1305</v>
      </c>
      <c r="C654" s="247" t="s">
        <v>1304</v>
      </c>
      <c r="D654" s="194">
        <v>6150072.9699999997</v>
      </c>
      <c r="E654" s="194">
        <v>7082180.5899999999</v>
      </c>
      <c r="F654" s="45">
        <f t="shared" si="167"/>
        <v>115.15604163636452</v>
      </c>
    </row>
    <row r="655" spans="1:6" ht="12.75" customHeight="1" x14ac:dyDescent="0.2">
      <c r="A655" s="63" t="s">
        <v>1306</v>
      </c>
      <c r="B655" s="64" t="s">
        <v>1307</v>
      </c>
      <c r="C655" s="247" t="s">
        <v>1306</v>
      </c>
      <c r="D655" s="194">
        <v>6479905.1699999999</v>
      </c>
      <c r="E655" s="194">
        <v>6812863.7000000002</v>
      </c>
      <c r="F655" s="45">
        <f t="shared" si="167"/>
        <v>105.13832411532036</v>
      </c>
    </row>
    <row r="656" spans="1:6" ht="24" x14ac:dyDescent="0.2">
      <c r="A656" s="63">
        <v>11</v>
      </c>
      <c r="B656" s="64" t="s">
        <v>1308</v>
      </c>
      <c r="C656" s="247" t="s">
        <v>1309</v>
      </c>
      <c r="D656" s="60">
        <f t="shared" ref="D656:E656" si="168">+D653+D654-D655</f>
        <v>125609.52999999933</v>
      </c>
      <c r="E656" s="60">
        <f t="shared" si="168"/>
        <v>394926.41999999993</v>
      </c>
      <c r="F656" s="45">
        <f t="shared" si="167"/>
        <v>314.40800709946296</v>
      </c>
    </row>
    <row r="657" spans="1:6" ht="24" x14ac:dyDescent="0.2">
      <c r="A657" s="63" t="s">
        <v>629</v>
      </c>
      <c r="B657" s="64" t="s">
        <v>1310</v>
      </c>
      <c r="C657" s="247" t="s">
        <v>1311</v>
      </c>
      <c r="D657" s="253">
        <v>20</v>
      </c>
      <c r="E657" s="253">
        <v>20</v>
      </c>
      <c r="F657" s="45">
        <f t="shared" si="167"/>
        <v>100</v>
      </c>
    </row>
    <row r="658" spans="1:6" ht="24" x14ac:dyDescent="0.2">
      <c r="A658" s="63" t="s">
        <v>629</v>
      </c>
      <c r="B658" s="64" t="s">
        <v>1312</v>
      </c>
      <c r="C658" s="247" t="s">
        <v>1313</v>
      </c>
      <c r="D658" s="253">
        <v>0</v>
      </c>
      <c r="E658" s="253">
        <v>0</v>
      </c>
      <c r="F658" s="45" t="str">
        <f t="shared" si="167"/>
        <v>-</v>
      </c>
    </row>
    <row r="659" spans="1:6" ht="12.75" customHeight="1" x14ac:dyDescent="0.2">
      <c r="A659" s="63" t="s">
        <v>629</v>
      </c>
      <c r="B659" s="64" t="s">
        <v>1314</v>
      </c>
      <c r="C659" s="247" t="s">
        <v>1315</v>
      </c>
      <c r="D659" s="253">
        <v>20</v>
      </c>
      <c r="E659" s="253">
        <v>20</v>
      </c>
      <c r="F659" s="45">
        <f t="shared" si="167"/>
        <v>100</v>
      </c>
    </row>
    <row r="660" spans="1:6" ht="12.75" customHeight="1" x14ac:dyDescent="0.2">
      <c r="A660" s="63" t="s">
        <v>629</v>
      </c>
      <c r="B660" s="64" t="s">
        <v>1316</v>
      </c>
      <c r="C660" s="247" t="s">
        <v>1317</v>
      </c>
      <c r="D660" s="253">
        <v>0</v>
      </c>
      <c r="E660" s="253">
        <v>0</v>
      </c>
      <c r="F660" s="45" t="str">
        <f t="shared" si="167"/>
        <v>-</v>
      </c>
    </row>
    <row r="661" spans="1:6" ht="24" x14ac:dyDescent="0.2">
      <c r="A661" s="63" t="s">
        <v>1318</v>
      </c>
      <c r="B661" s="64" t="s">
        <v>1319</v>
      </c>
      <c r="C661" s="247" t="s">
        <v>1320</v>
      </c>
      <c r="D661" s="194">
        <v>34888.6</v>
      </c>
      <c r="E661" s="194">
        <v>41138.480000000003</v>
      </c>
      <c r="F661" s="45">
        <f t="shared" si="167"/>
        <v>117.91381712077873</v>
      </c>
    </row>
    <row r="662" spans="1:6" ht="12.75" customHeight="1" x14ac:dyDescent="0.2">
      <c r="A662" s="70">
        <v>61315</v>
      </c>
      <c r="B662" s="65" t="s">
        <v>1321</v>
      </c>
      <c r="C662" s="278" t="s">
        <v>1322</v>
      </c>
      <c r="D662" s="192">
        <v>1.1100000000000001</v>
      </c>
      <c r="E662" s="192">
        <v>0</v>
      </c>
      <c r="F662" s="71">
        <f t="shared" si="167"/>
        <v>0</v>
      </c>
    </row>
    <row r="663" spans="1:6" ht="12.75" customHeight="1" x14ac:dyDescent="0.2">
      <c r="A663" s="70">
        <v>61316</v>
      </c>
      <c r="B663" s="65" t="s">
        <v>1323</v>
      </c>
      <c r="C663" s="277" t="s">
        <v>1324</v>
      </c>
      <c r="D663" s="192">
        <v>0</v>
      </c>
      <c r="E663" s="192">
        <v>22210.639999999999</v>
      </c>
      <c r="F663" s="71" t="str">
        <f t="shared" si="167"/>
        <v>-</v>
      </c>
    </row>
    <row r="664" spans="1:6" ht="12.75" customHeight="1" x14ac:dyDescent="0.2">
      <c r="A664" s="70" t="s">
        <v>1325</v>
      </c>
      <c r="B664" s="65" t="s">
        <v>1326</v>
      </c>
      <c r="C664" s="277" t="s">
        <v>1325</v>
      </c>
      <c r="D664" s="192">
        <v>182527.71</v>
      </c>
      <c r="E664" s="192">
        <v>223637.3</v>
      </c>
      <c r="F664" s="71">
        <f t="shared" si="167"/>
        <v>122.5223830398135</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140.86000000000001</v>
      </c>
      <c r="E667" s="192">
        <v>0</v>
      </c>
      <c r="F667" s="71">
        <f t="shared" si="167"/>
        <v>0</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382785.18</v>
      </c>
      <c r="E669" s="194">
        <v>111228</v>
      </c>
      <c r="F669" s="45">
        <f t="shared" si="167"/>
        <v>29.057551287643896</v>
      </c>
    </row>
    <row r="670" spans="1:6" ht="12.75" customHeight="1" x14ac:dyDescent="0.2">
      <c r="A670" s="63">
        <v>63312</v>
      </c>
      <c r="B670" s="64" t="s">
        <v>1337</v>
      </c>
      <c r="C670" s="247" t="s">
        <v>1338</v>
      </c>
      <c r="D670" s="194">
        <v>80645.36</v>
      </c>
      <c r="E670" s="194">
        <v>102285.35</v>
      </c>
      <c r="F670" s="45">
        <f t="shared" si="167"/>
        <v>126.83352148220308</v>
      </c>
    </row>
    <row r="671" spans="1:6" ht="12.75" customHeight="1" x14ac:dyDescent="0.2">
      <c r="A671" s="63">
        <v>63313</v>
      </c>
      <c r="B671" s="64" t="s">
        <v>1339</v>
      </c>
      <c r="C671" s="247" t="s">
        <v>1340</v>
      </c>
      <c r="D671" s="194">
        <v>0</v>
      </c>
      <c r="E671" s="194">
        <v>0</v>
      </c>
      <c r="F671" s="45" t="str">
        <f t="shared" si="167"/>
        <v>-</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70158.259999999995</v>
      </c>
      <c r="E673" s="194">
        <v>435819.97</v>
      </c>
      <c r="F673" s="45">
        <f t="shared" si="167"/>
        <v>621.19552280800576</v>
      </c>
    </row>
    <row r="674" spans="1:6" ht="12.75" customHeight="1" x14ac:dyDescent="0.2">
      <c r="A674" s="63">
        <v>63322</v>
      </c>
      <c r="B674" s="64" t="s">
        <v>1345</v>
      </c>
      <c r="C674" s="247" t="s">
        <v>1346</v>
      </c>
      <c r="D674" s="194">
        <v>187124.47</v>
      </c>
      <c r="E674" s="194">
        <v>156824.47</v>
      </c>
      <c r="F674" s="45">
        <f t="shared" si="167"/>
        <v>83.807569368132349</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9234.08</v>
      </c>
      <c r="E677" s="192">
        <v>10585.73</v>
      </c>
      <c r="F677" s="71">
        <f t="shared" si="167"/>
        <v>114.63762497184342</v>
      </c>
    </row>
    <row r="678" spans="1:6" ht="12.75" customHeight="1" x14ac:dyDescent="0.2">
      <c r="A678" s="70">
        <v>63415</v>
      </c>
      <c r="B678" s="65" t="s">
        <v>1353</v>
      </c>
      <c r="C678" s="278" t="s">
        <v>1354</v>
      </c>
      <c r="D678" s="192">
        <v>0</v>
      </c>
      <c r="E678" s="192">
        <v>71203.210000000006</v>
      </c>
      <c r="F678" s="71" t="str">
        <f t="shared" si="167"/>
        <v>-</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69169.09</v>
      </c>
      <c r="E681" s="192">
        <v>66361.399999999994</v>
      </c>
      <c r="F681" s="71">
        <f t="shared" si="167"/>
        <v>95.940831374245334</v>
      </c>
    </row>
    <row r="682" spans="1:6" ht="12" x14ac:dyDescent="0.2">
      <c r="A682" s="70">
        <v>63426</v>
      </c>
      <c r="B682" s="182" t="s">
        <v>1361</v>
      </c>
      <c r="C682" s="278" t="s">
        <v>1362</v>
      </c>
      <c r="D682" s="192">
        <v>0</v>
      </c>
      <c r="E682" s="192">
        <v>0</v>
      </c>
      <c r="F682" s="71" t="str">
        <f t="shared" si="167"/>
        <v>-</v>
      </c>
    </row>
    <row r="683" spans="1:6" ht="24" x14ac:dyDescent="0.2">
      <c r="A683" s="70">
        <v>63612</v>
      </c>
      <c r="B683" s="182" t="s">
        <v>1363</v>
      </c>
      <c r="C683" s="278" t="s">
        <v>1364</v>
      </c>
      <c r="D683" s="192">
        <v>0</v>
      </c>
      <c r="E683" s="192">
        <v>0</v>
      </c>
      <c r="F683" s="71" t="str">
        <f t="shared" si="167"/>
        <v>-</v>
      </c>
    </row>
    <row r="684" spans="1:6" ht="24" x14ac:dyDescent="0.2">
      <c r="A684" s="70">
        <v>63613</v>
      </c>
      <c r="B684" s="182" t="s">
        <v>1365</v>
      </c>
      <c r="C684" s="278" t="s">
        <v>1366</v>
      </c>
      <c r="D684" s="192">
        <v>0</v>
      </c>
      <c r="E684" s="192">
        <v>0</v>
      </c>
      <c r="F684" s="71" t="str">
        <f t="shared" si="167"/>
        <v>-</v>
      </c>
    </row>
    <row r="685" spans="1:6" ht="24" x14ac:dyDescent="0.2">
      <c r="A685" s="63">
        <v>63622</v>
      </c>
      <c r="B685" s="244" t="s">
        <v>1367</v>
      </c>
      <c r="C685" s="247" t="s">
        <v>1368</v>
      </c>
      <c r="D685" s="194">
        <v>0</v>
      </c>
      <c r="E685" s="194">
        <v>0</v>
      </c>
      <c r="F685" s="45" t="str">
        <f t="shared" si="167"/>
        <v>-</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0</v>
      </c>
      <c r="E702" s="192">
        <v>0</v>
      </c>
      <c r="F702" s="71" t="str">
        <f t="shared" si="167"/>
        <v>-</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220114.37</v>
      </c>
      <c r="E706" s="192">
        <v>23564.77</v>
      </c>
      <c r="F706" s="71">
        <f t="shared" si="167"/>
        <v>10.705693590109542</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24.3</v>
      </c>
      <c r="E711" s="192">
        <v>111.3</v>
      </c>
      <c r="F711" s="71">
        <f t="shared" si="167"/>
        <v>458.02469135802471</v>
      </c>
    </row>
    <row r="712" spans="1:6" ht="12.75" customHeight="1" x14ac:dyDescent="0.2">
      <c r="A712" s="70" t="s">
        <v>1406</v>
      </c>
      <c r="B712" s="65" t="s">
        <v>1407</v>
      </c>
      <c r="C712" s="277" t="s">
        <v>1406</v>
      </c>
      <c r="D712" s="192">
        <v>52.65</v>
      </c>
      <c r="E712" s="192">
        <v>70.61</v>
      </c>
      <c r="F712" s="71">
        <f t="shared" si="167"/>
        <v>134.11206077872743</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6953.21</v>
      </c>
      <c r="E722" s="192">
        <v>7398.52</v>
      </c>
      <c r="F722" s="71">
        <f t="shared" si="167"/>
        <v>106.40438013521813</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0</v>
      </c>
      <c r="E724" s="192">
        <v>0</v>
      </c>
      <c r="F724" s="71" t="str">
        <f t="shared" si="167"/>
        <v>-</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0</v>
      </c>
      <c r="E726" s="192">
        <v>0</v>
      </c>
      <c r="F726" s="71" t="str">
        <f t="shared" si="167"/>
        <v>-</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0</v>
      </c>
      <c r="E732" s="192">
        <v>0</v>
      </c>
      <c r="F732" s="71" t="str">
        <f t="shared" si="167"/>
        <v>-</v>
      </c>
    </row>
    <row r="733" spans="1:6" ht="12.75" customHeight="1" x14ac:dyDescent="0.2">
      <c r="A733" s="70">
        <v>31215</v>
      </c>
      <c r="B733" s="65" t="s">
        <v>1443</v>
      </c>
      <c r="C733" s="278" t="s">
        <v>1444</v>
      </c>
      <c r="D733" s="192">
        <v>10908.3</v>
      </c>
      <c r="E733" s="192">
        <v>4490.3900000000003</v>
      </c>
      <c r="F733" s="71">
        <f t="shared" si="167"/>
        <v>41.164892788060477</v>
      </c>
    </row>
    <row r="734" spans="1:6" ht="12.75" customHeight="1" x14ac:dyDescent="0.2">
      <c r="A734" s="70">
        <v>32121</v>
      </c>
      <c r="B734" s="65" t="s">
        <v>1445</v>
      </c>
      <c r="C734" s="278" t="s">
        <v>1446</v>
      </c>
      <c r="D734" s="192">
        <v>17570.5</v>
      </c>
      <c r="E734" s="192">
        <v>14517.02</v>
      </c>
      <c r="F734" s="71">
        <f t="shared" si="167"/>
        <v>82.621553171509063</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85</v>
      </c>
      <c r="E736" s="194">
        <v>362.6</v>
      </c>
      <c r="F736" s="45">
        <f t="shared" si="167"/>
        <v>426.58823529411774</v>
      </c>
    </row>
    <row r="737" spans="1:6" ht="12.75" customHeight="1" x14ac:dyDescent="0.2">
      <c r="A737" s="63" t="s">
        <v>1451</v>
      </c>
      <c r="B737" s="64" t="s">
        <v>1452</v>
      </c>
      <c r="C737" s="247" t="s">
        <v>1451</v>
      </c>
      <c r="D737" s="194">
        <v>34713.040000000001</v>
      </c>
      <c r="E737" s="194">
        <v>34040.43</v>
      </c>
      <c r="F737" s="45">
        <f t="shared" si="167"/>
        <v>98.062370797832742</v>
      </c>
    </row>
    <row r="738" spans="1:6" ht="12.75" customHeight="1" x14ac:dyDescent="0.2">
      <c r="A738" s="63" t="s">
        <v>1453</v>
      </c>
      <c r="B738" s="64" t="s">
        <v>1454</v>
      </c>
      <c r="C738" s="247" t="s">
        <v>1453</v>
      </c>
      <c r="D738" s="194">
        <v>2388.86</v>
      </c>
      <c r="E738" s="194">
        <v>7773.11</v>
      </c>
      <c r="F738" s="45">
        <f t="shared" si="167"/>
        <v>325.3899349480505</v>
      </c>
    </row>
    <row r="739" spans="1:6" ht="12.75" customHeight="1" x14ac:dyDescent="0.2">
      <c r="A739" s="70" t="s">
        <v>1455</v>
      </c>
      <c r="B739" s="65" t="s">
        <v>1456</v>
      </c>
      <c r="C739" s="278" t="s">
        <v>1455</v>
      </c>
      <c r="D739" s="192">
        <v>1567.33</v>
      </c>
      <c r="E739" s="192">
        <v>1015.4</v>
      </c>
      <c r="F739" s="71">
        <f t="shared" si="167"/>
        <v>64.785335570683898</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8114.29</v>
      </c>
      <c r="E741" s="192">
        <v>6292.22</v>
      </c>
      <c r="F741" s="71">
        <f t="shared" ref="F741:F1006" si="169">IF(D741&lt;&gt;0,IF(E741/D741&gt;=100,"&gt;&gt;100",E741/D741*100),"-")</f>
        <v>77.544923831906431</v>
      </c>
    </row>
    <row r="742" spans="1:6" ht="12.75" customHeight="1" x14ac:dyDescent="0.2">
      <c r="A742" s="70" t="s">
        <v>1461</v>
      </c>
      <c r="B742" s="65" t="s">
        <v>1462</v>
      </c>
      <c r="C742" s="278" t="s">
        <v>1461</v>
      </c>
      <c r="D742" s="192">
        <v>9032.4599999999991</v>
      </c>
      <c r="E742" s="192">
        <v>10087.82</v>
      </c>
      <c r="F742" s="71">
        <f t="shared" si="169"/>
        <v>111.68408163446063</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0</v>
      </c>
      <c r="E744" s="192">
        <v>0</v>
      </c>
      <c r="F744" s="71" t="str">
        <f t="shared" si="170"/>
        <v>-</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0</v>
      </c>
      <c r="E757" s="194">
        <v>0</v>
      </c>
      <c r="F757" s="45" t="str">
        <f t="shared" si="169"/>
        <v>-</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26819.68</v>
      </c>
      <c r="E760" s="194">
        <v>39423.17</v>
      </c>
      <c r="F760" s="45">
        <f t="shared" si="169"/>
        <v>146.99343914617921</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4800</v>
      </c>
      <c r="E777" s="192">
        <v>6000</v>
      </c>
      <c r="F777" s="71">
        <f t="shared" si="169"/>
        <v>125</v>
      </c>
    </row>
    <row r="778" spans="1:6" ht="12.75" customHeight="1" x14ac:dyDescent="0.2">
      <c r="A778" s="70">
        <v>35232</v>
      </c>
      <c r="B778" s="65" t="s">
        <v>1533</v>
      </c>
      <c r="C778" s="278" t="s">
        <v>1534</v>
      </c>
      <c r="D778" s="192">
        <v>29236.68</v>
      </c>
      <c r="E778" s="192">
        <v>18875</v>
      </c>
      <c r="F778" s="71">
        <f t="shared" si="169"/>
        <v>64.559313848220796</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0</v>
      </c>
      <c r="E780" s="192">
        <v>0</v>
      </c>
      <c r="F780" s="71" t="str">
        <f t="shared" si="169"/>
        <v>-</v>
      </c>
    </row>
    <row r="781" spans="1:6" ht="12.75" customHeight="1" x14ac:dyDescent="0.2">
      <c r="A781" s="70">
        <v>36315</v>
      </c>
      <c r="B781" s="65" t="s">
        <v>1539</v>
      </c>
      <c r="C781" s="278" t="s">
        <v>1540</v>
      </c>
      <c r="D781" s="192">
        <v>0</v>
      </c>
      <c r="E781" s="192">
        <v>0</v>
      </c>
      <c r="F781" s="71" t="str">
        <f t="shared" si="169"/>
        <v>-</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0</v>
      </c>
      <c r="E785" s="192">
        <v>0</v>
      </c>
      <c r="F785" s="71" t="str">
        <f t="shared" si="169"/>
        <v>-</v>
      </c>
    </row>
    <row r="786" spans="1:6" ht="12.75" customHeight="1" x14ac:dyDescent="0.2">
      <c r="A786" s="70">
        <v>36323</v>
      </c>
      <c r="B786" s="65" t="s">
        <v>1549</v>
      </c>
      <c r="C786" s="278" t="s">
        <v>1550</v>
      </c>
      <c r="D786" s="192">
        <v>27981.53</v>
      </c>
      <c r="E786" s="192">
        <v>0</v>
      </c>
      <c r="F786" s="71">
        <f t="shared" si="169"/>
        <v>0</v>
      </c>
    </row>
    <row r="787" spans="1:6" ht="12.75" customHeight="1" x14ac:dyDescent="0.2">
      <c r="A787" s="70">
        <v>36324</v>
      </c>
      <c r="B787" s="65" t="s">
        <v>1551</v>
      </c>
      <c r="C787" s="278" t="s">
        <v>1552</v>
      </c>
      <c r="D787" s="192">
        <v>0</v>
      </c>
      <c r="E787" s="192">
        <v>0</v>
      </c>
      <c r="F787" s="71" t="str">
        <f t="shared" si="169"/>
        <v>-</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217347.94</v>
      </c>
      <c r="E843" s="194">
        <v>202315.25</v>
      </c>
      <c r="F843" s="45">
        <f t="shared" si="169"/>
        <v>93.083582940790706</v>
      </c>
    </row>
    <row r="844" spans="1:6" ht="12.75" customHeight="1" x14ac:dyDescent="0.2">
      <c r="A844" s="63" t="s">
        <v>1664</v>
      </c>
      <c r="B844" s="64" t="s">
        <v>1665</v>
      </c>
      <c r="C844" s="247" t="s">
        <v>1664</v>
      </c>
      <c r="D844" s="194">
        <v>0</v>
      </c>
      <c r="E844" s="194">
        <v>0</v>
      </c>
      <c r="F844" s="45" t="str">
        <f t="shared" si="169"/>
        <v>-</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44780</v>
      </c>
      <c r="E846" s="194">
        <v>61300</v>
      </c>
      <c r="F846" s="45">
        <f t="shared" si="169"/>
        <v>136.89146940598482</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11899.66</v>
      </c>
      <c r="E848" s="194">
        <v>11666.55</v>
      </c>
      <c r="F848" s="45">
        <f t="shared" si="169"/>
        <v>98.04103646658811</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0</v>
      </c>
      <c r="E850" s="194">
        <v>0</v>
      </c>
      <c r="F850" s="45" t="str">
        <f t="shared" si="169"/>
        <v>-</v>
      </c>
    </row>
    <row r="851" spans="1:6" ht="12.75" customHeight="1" x14ac:dyDescent="0.2">
      <c r="A851" s="63">
        <v>37221</v>
      </c>
      <c r="B851" s="64" t="s">
        <v>1678</v>
      </c>
      <c r="C851" s="247" t="s">
        <v>1679</v>
      </c>
      <c r="D851" s="194">
        <v>416.25</v>
      </c>
      <c r="E851" s="194">
        <v>486.9</v>
      </c>
      <c r="F851" s="45">
        <f t="shared" si="169"/>
        <v>116.97297297297298</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0</v>
      </c>
      <c r="E853" s="194">
        <v>0</v>
      </c>
      <c r="F853" s="45" t="str">
        <f t="shared" si="169"/>
        <v>-</v>
      </c>
    </row>
    <row r="854" spans="1:6" ht="12.75" customHeight="1" x14ac:dyDescent="0.2">
      <c r="A854" s="63" t="s">
        <v>1683</v>
      </c>
      <c r="B854" s="64" t="s">
        <v>1684</v>
      </c>
      <c r="C854" s="247" t="s">
        <v>1683</v>
      </c>
      <c r="D854" s="194">
        <v>0</v>
      </c>
      <c r="E854" s="194">
        <v>0</v>
      </c>
      <c r="F854" s="45" t="str">
        <f t="shared" si="169"/>
        <v>-</v>
      </c>
    </row>
    <row r="855" spans="1:6" ht="12.75" customHeight="1" x14ac:dyDescent="0.2">
      <c r="A855" s="63" t="s">
        <v>1685</v>
      </c>
      <c r="B855" s="64" t="s">
        <v>1686</v>
      </c>
      <c r="C855" s="247" t="s">
        <v>1685</v>
      </c>
      <c r="D855" s="194">
        <v>0</v>
      </c>
      <c r="E855" s="194">
        <v>0</v>
      </c>
      <c r="F855" s="45" t="str">
        <f t="shared" si="169"/>
        <v>-</v>
      </c>
    </row>
    <row r="856" spans="1:6" ht="12.75" customHeight="1" x14ac:dyDescent="0.2">
      <c r="A856" s="63">
        <v>38117</v>
      </c>
      <c r="B856" s="64" t="s">
        <v>1687</v>
      </c>
      <c r="C856" s="247" t="s">
        <v>1688</v>
      </c>
      <c r="D856" s="194">
        <v>0</v>
      </c>
      <c r="E856" s="194">
        <v>4750</v>
      </c>
      <c r="F856" s="45" t="str">
        <f t="shared" si="169"/>
        <v>-</v>
      </c>
    </row>
    <row r="857" spans="1:6" ht="12.75" customHeight="1" x14ac:dyDescent="0.2">
      <c r="A857" s="63">
        <v>38612</v>
      </c>
      <c r="B857" s="64" t="s">
        <v>1689</v>
      </c>
      <c r="C857" s="247" t="s">
        <v>1690</v>
      </c>
      <c r="D857" s="194">
        <v>11955.71</v>
      </c>
      <c r="E857" s="194">
        <v>326859.43</v>
      </c>
      <c r="F857" s="45">
        <f t="shared" si="169"/>
        <v>2733.9190227932932</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2500</v>
      </c>
      <c r="E883" s="194">
        <v>0</v>
      </c>
      <c r="F883" s="45">
        <f t="shared" si="169"/>
        <v>0</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928750.94</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0</v>
      </c>
      <c r="E974" s="192">
        <v>0</v>
      </c>
      <c r="F974" s="71" t="str">
        <f t="shared" si="169"/>
        <v>-</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258487.44</v>
      </c>
      <c r="E981" s="192">
        <v>258487.44</v>
      </c>
      <c r="F981" s="71">
        <f t="shared" si="169"/>
        <v>100</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6" t="s">
        <v>1995</v>
      </c>
      <c r="B1010" s="367"/>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v>0</v>
      </c>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293" zoomScaleNormal="100" workbookViewId="0">
      <selection activeCell="B307" sqref="B30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c r="C1" s="268" t="s">
        <v>33</v>
      </c>
      <c r="D1" s="323"/>
      <c r="E1" s="268" t="s">
        <v>56</v>
      </c>
      <c r="F1" s="324" t="s">
        <v>3652</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2016</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37221081.459999993</v>
      </c>
      <c r="E6" s="180">
        <f t="shared" si="0"/>
        <v>37898124.739999995</v>
      </c>
      <c r="F6" s="181">
        <f t="shared" ref="F6:F298" si="1">IF(D6&gt;0,IF(E6/D6&gt;=100,"&gt;&gt;100",E6/D6*100),"-")</f>
        <v>101.81897799161905</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35111747.729999997</v>
      </c>
      <c r="E7" s="79">
        <f t="shared" si="2"/>
        <v>35546506.449999996</v>
      </c>
      <c r="F7" s="71">
        <f t="shared" si="1"/>
        <v>101.23821441001222</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18678278.479999997</v>
      </c>
      <c r="E8" s="79">
        <f>E9+E10-E11</f>
        <v>18558948.859999999</v>
      </c>
      <c r="F8" s="71">
        <f t="shared" si="1"/>
        <v>99.361131593964771</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18666436.109999999</v>
      </c>
      <c r="E9" s="192">
        <v>18551696.629999999</v>
      </c>
      <c r="F9" s="71">
        <f t="shared" si="1"/>
        <v>99.385316622177641</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45969.31</v>
      </c>
      <c r="E10" s="192">
        <v>30365.66</v>
      </c>
      <c r="F10" s="71">
        <f t="shared" si="1"/>
        <v>66.056375438308734</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34126.94</v>
      </c>
      <c r="E11" s="192">
        <v>23113.43</v>
      </c>
      <c r="F11" s="71">
        <f t="shared" si="1"/>
        <v>67.72781268991595</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14534758.640000002</v>
      </c>
      <c r="E12" s="79">
        <f t="shared" si="3"/>
        <v>16452849.299999999</v>
      </c>
      <c r="F12" s="71">
        <f t="shared" si="1"/>
        <v>113.19657730484334</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12979798.720000001</v>
      </c>
      <c r="E13" s="79">
        <f t="shared" si="4"/>
        <v>14715147.779999999</v>
      </c>
      <c r="F13" s="71">
        <f t="shared" si="1"/>
        <v>113.36961456363785</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487177.24</v>
      </c>
      <c r="E14" s="192">
        <v>487177.24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9760161.3000000007</v>
      </c>
      <c r="E15" s="192">
        <v>11358232.07</v>
      </c>
      <c r="F15" s="71">
        <f t="shared" si="1"/>
        <v>116.37340532476649</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6835028.96</v>
      </c>
      <c r="E16" s="192">
        <v>7633297.2599999998</v>
      </c>
      <c r="F16" s="71">
        <f t="shared" si="1"/>
        <v>111.67907707006994</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3896026.32</v>
      </c>
      <c r="E17" s="192">
        <v>3922517.43</v>
      </c>
      <c r="F17" s="71">
        <f t="shared" si="1"/>
        <v>100.67995202866085</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7998595.0999999996</v>
      </c>
      <c r="E18" s="192">
        <v>8686076.2200000007</v>
      </c>
      <c r="F18" s="71">
        <f t="shared" si="1"/>
        <v>108.59502339354572</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340514.89000000007</v>
      </c>
      <c r="E19" s="79">
        <f t="shared" si="5"/>
        <v>412203.28</v>
      </c>
      <c r="F19" s="71">
        <f t="shared" si="1"/>
        <v>121.05293838986012</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89540.63</v>
      </c>
      <c r="E20" s="192">
        <v>87204.95</v>
      </c>
      <c r="F20" s="71">
        <f t="shared" si="1"/>
        <v>97.391485853963715</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78593.13</v>
      </c>
      <c r="E21" s="192">
        <v>79383.91</v>
      </c>
      <c r="F21" s="71">
        <f t="shared" si="1"/>
        <v>101.00616936874762</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658.18</v>
      </c>
      <c r="E22" s="192">
        <v>658.18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4103.6099999999997</v>
      </c>
      <c r="E24" s="192">
        <v>44704.75</v>
      </c>
      <c r="F24" s="71">
        <f t="shared" si="1"/>
        <v>1089.4005521967244</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9718.6299999999992</v>
      </c>
      <c r="E25" s="192">
        <v>11540.95</v>
      </c>
      <c r="F25" s="71">
        <f t="shared" si="1"/>
        <v>118.75079100655135</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561395.88</v>
      </c>
      <c r="E26" s="192">
        <v>699876.64</v>
      </c>
      <c r="F26" s="71">
        <f t="shared" si="1"/>
        <v>124.66722057169355</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403495.17</v>
      </c>
      <c r="E28" s="192">
        <v>511166.1</v>
      </c>
      <c r="F28" s="71">
        <f t="shared" si="1"/>
        <v>126.68456477434414</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166869.4</v>
      </c>
      <c r="E29" s="79">
        <f t="shared" si="6"/>
        <v>135667.53</v>
      </c>
      <c r="F29" s="71">
        <f t="shared" si="1"/>
        <v>81.30162270614025</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218219.03</v>
      </c>
      <c r="E30" s="192">
        <v>218219.03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51349.63</v>
      </c>
      <c r="E34" s="192">
        <v>82551.5</v>
      </c>
      <c r="F34" s="71">
        <f t="shared" si="1"/>
        <v>160.76357317472397</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7390.2100000000009</v>
      </c>
      <c r="E35" s="79">
        <f t="shared" si="7"/>
        <v>6498.81</v>
      </c>
      <c r="F35" s="71">
        <f t="shared" si="1"/>
        <v>87.938096481696732</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5140.6099999999997</v>
      </c>
      <c r="E37" s="192">
        <v>5140.6099999999997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5942.68</v>
      </c>
      <c r="E38" s="192">
        <v>5942.68</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832.07</v>
      </c>
      <c r="E39" s="192">
        <v>832.07</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4525.1499999999996</v>
      </c>
      <c r="E40" s="192">
        <v>5416.55</v>
      </c>
      <c r="F40" s="71">
        <f t="shared" si="1"/>
        <v>119.69879451509895</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1040185.4200000002</v>
      </c>
      <c r="E45" s="79">
        <f t="shared" si="9"/>
        <v>1183331.9000000001</v>
      </c>
      <c r="F45" s="71">
        <f t="shared" si="1"/>
        <v>113.76163107535193</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41337.1</v>
      </c>
      <c r="E47" s="192">
        <v>77574.61</v>
      </c>
      <c r="F47" s="71">
        <f t="shared" si="1"/>
        <v>187.66340647989338</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1020459.06</v>
      </c>
      <c r="E48" s="192">
        <v>1142289.03</v>
      </c>
      <c r="F48" s="71">
        <f t="shared" si="1"/>
        <v>111.93874156989698</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21610.74</v>
      </c>
      <c r="E50" s="192">
        <v>36531.74</v>
      </c>
      <c r="F50" s="71">
        <f t="shared" si="1"/>
        <v>169.04437330697604</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12635.64</v>
      </c>
      <c r="E54" s="192">
        <v>15162.88</v>
      </c>
      <c r="F54" s="71">
        <f t="shared" si="1"/>
        <v>120.00088638169495</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12635.64</v>
      </c>
      <c r="E55" s="192">
        <v>15162.88</v>
      </c>
      <c r="F55" s="71">
        <f t="shared" si="1"/>
        <v>120.00088638169495</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1898710.61</v>
      </c>
      <c r="E56" s="79">
        <f t="shared" si="11"/>
        <v>534708.29</v>
      </c>
      <c r="F56" s="71">
        <f t="shared" si="1"/>
        <v>28.16165281764555</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1898710.61</v>
      </c>
      <c r="E57" s="192">
        <v>534708.29</v>
      </c>
      <c r="F57" s="71">
        <f t="shared" si="1"/>
        <v>28.16165281764555</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2109333.73</v>
      </c>
      <c r="E69" s="79">
        <f>E70+E82+E88+E119+E135+E147+E165+E171</f>
        <v>2351618.29</v>
      </c>
      <c r="F69" s="71">
        <f t="shared" si="1"/>
        <v>111.48630757447755</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125609.53</v>
      </c>
      <c r="E70" s="79">
        <f t="shared" si="12"/>
        <v>394926.42</v>
      </c>
      <c r="F70" s="71">
        <f t="shared" si="1"/>
        <v>314.40800709946132</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125609.53</v>
      </c>
      <c r="E71" s="79">
        <f t="shared" si="13"/>
        <v>394926.42</v>
      </c>
      <c r="F71" s="71">
        <f t="shared" si="1"/>
        <v>314.40800709946132</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125609.53</v>
      </c>
      <c r="E73" s="192">
        <v>394926.42</v>
      </c>
      <c r="F73" s="71">
        <f t="shared" si="1"/>
        <v>314.40800709946132</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8819.61</v>
      </c>
      <c r="E82" s="79">
        <f>SUM(E83:E85)-E86+E87</f>
        <v>11397.94</v>
      </c>
      <c r="F82" s="71">
        <f t="shared" si="1"/>
        <v>129.23405910238662</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1733.26</v>
      </c>
      <c r="E85" s="192">
        <v>3679.86</v>
      </c>
      <c r="F85" s="71">
        <f t="shared" si="1"/>
        <v>212.30859767143997</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7086.35</v>
      </c>
      <c r="E87" s="192">
        <v>7718.08</v>
      </c>
      <c r="F87" s="71">
        <f t="shared" si="1"/>
        <v>108.91474454408826</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46520.24</v>
      </c>
      <c r="E89" s="79">
        <f t="shared" si="16"/>
        <v>46520.24</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46520.24</v>
      </c>
      <c r="E99" s="192">
        <v>46520.24</v>
      </c>
      <c r="F99" s="71">
        <f t="shared" si="1"/>
        <v>100</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46520.24</v>
      </c>
      <c r="E118" s="192">
        <v>46520.24</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1624089.19</v>
      </c>
      <c r="E135" s="79">
        <f t="shared" si="21"/>
        <v>1623413.47</v>
      </c>
      <c r="F135" s="71">
        <f t="shared" si="1"/>
        <v>99.958393910620146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1624089.19</v>
      </c>
      <c r="E136" s="79">
        <f t="shared" si="22"/>
        <v>1623413.47</v>
      </c>
      <c r="F136" s="71">
        <f t="shared" si="1"/>
        <v>99.958393910620146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1624089.19</v>
      </c>
      <c r="E142" s="192">
        <v>1623413.47</v>
      </c>
      <c r="F142" s="71">
        <f t="shared" si="1"/>
        <v>99.958393910620146</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288795.74</v>
      </c>
      <c r="E147" s="79">
        <f t="shared" si="24"/>
        <v>303867.01999999996</v>
      </c>
      <c r="F147" s="71">
        <f t="shared" si="1"/>
        <v>105.21866423652924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57186.77</v>
      </c>
      <c r="E148" s="192">
        <v>65237.7</v>
      </c>
      <c r="F148" s="71">
        <f t="shared" si="1"/>
        <v>114.07830867174349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0</v>
      </c>
      <c r="E150" s="79">
        <f t="shared" si="25"/>
        <v>1734.52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1734.52</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118491.04</v>
      </c>
      <c r="E159" s="192">
        <v>42995.32</v>
      </c>
      <c r="F159" s="71">
        <f t="shared" si="1"/>
        <v>36.28571409281242</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237810.33</v>
      </c>
      <c r="E160" s="192">
        <v>289937.15999999997</v>
      </c>
      <c r="F160" s="71">
        <f t="shared" si="1"/>
        <v>121.91949777791402</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2226.56</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126918.96</v>
      </c>
      <c r="E164" s="192">
        <v>96037.68</v>
      </c>
      <c r="F164" s="71">
        <f t="shared" si="1"/>
        <v>75.668505320245288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62019.660000000011</v>
      </c>
      <c r="E165" s="79">
        <f t="shared" si="26"/>
        <v>18013.439999999999</v>
      </c>
      <c r="F165" s="71">
        <f t="shared" si="1"/>
        <v>29.044725495109127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33373.47</v>
      </c>
      <c r="E166" s="192">
        <v>1684.38</v>
      </c>
      <c r="F166" s="71">
        <f t="shared" si="1"/>
        <v>5.0470628316444177</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39755.82</v>
      </c>
      <c r="E167" s="192">
        <v>27171.85</v>
      </c>
      <c r="F167" s="71">
        <f t="shared" si="1"/>
        <v>68.346848335665072</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11109.63</v>
      </c>
      <c r="E170" s="192">
        <v>10842.79</v>
      </c>
      <c r="F170" s="71">
        <f t="shared" si="1"/>
        <v>97.598119829373275</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2313</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37221081.459999993</v>
      </c>
      <c r="E176" s="79">
        <f>E177+E251</f>
        <v>37898124.739999995</v>
      </c>
      <c r="F176" s="71">
        <f t="shared" si="1"/>
        <v>101.81897799161905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2521808.94</v>
      </c>
      <c r="E177" s="79">
        <f>E178+E197+E203+E219+E247+E248</f>
        <v>2900296.4699999997</v>
      </c>
      <c r="F177" s="71">
        <f t="shared" si="1"/>
        <v>115.00857277474795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631146.87</v>
      </c>
      <c r="E178" s="79">
        <f>SUM(E179:E181)+E185+E186+SUM(E194:E196)</f>
        <v>752746.64000000013</v>
      </c>
      <c r="F178" s="71">
        <f t="shared" si="1"/>
        <v>119.26647754745265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54319.07</v>
      </c>
      <c r="E179" s="192">
        <v>57361.37</v>
      </c>
      <c r="F179" s="71">
        <f t="shared" si="1"/>
        <v>105.60079544808112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458328.55</v>
      </c>
      <c r="E180" s="192">
        <v>481805.55</v>
      </c>
      <c r="F180" s="71">
        <f t="shared" si="1"/>
        <v>105.12230800372353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2026.21</v>
      </c>
      <c r="E181" s="79">
        <f t="shared" si="28"/>
        <v>3676.8</v>
      </c>
      <c r="F181" s="71">
        <f t="shared" si="1"/>
        <v>181.46194125979045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0</v>
      </c>
      <c r="E183" s="192">
        <v>2592.58</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2026.21</v>
      </c>
      <c r="E184" s="192">
        <v>1084.22</v>
      </c>
      <c r="F184" s="71">
        <f t="shared" si="1"/>
        <v>53.509754665113682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51347.77</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49927.5</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1420.27</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40485.68</v>
      </c>
      <c r="E194" s="192">
        <v>27914.13</v>
      </c>
      <c r="F194" s="71">
        <f t="shared" si="1"/>
        <v>68.94815648397163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4947.76</v>
      </c>
      <c r="E195" s="192">
        <v>128990.9</v>
      </c>
      <c r="F195" s="71">
        <f t="shared" si="1"/>
        <v>2607.0565265898099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71039.600000000006</v>
      </c>
      <c r="E196" s="192">
        <v>1650.12</v>
      </c>
      <c r="F196" s="71">
        <f t="shared" si="1"/>
        <v>2.3228171329793521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571135.34</v>
      </c>
      <c r="E197" s="79">
        <f>SUM(E198:E202)</f>
        <v>138722.22999999998</v>
      </c>
      <c r="F197" s="71">
        <f t="shared" si="1"/>
        <v>24.288854196975446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805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558074.69999999995</v>
      </c>
      <c r="E199" s="192">
        <v>120447.23</v>
      </c>
      <c r="F199" s="71">
        <f t="shared" ref="F199:F202" si="30">IF(D199&gt;0,IF(E199/D199&gt;=100,"&gt;&gt;100",E199/D199*100),"-")</f>
        <v>21.582635801264598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12255.64</v>
      </c>
      <c r="E202" s="192">
        <v>18275</v>
      </c>
      <c r="F202" s="71">
        <f t="shared" si="30"/>
        <v>149.11501969705375</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1312978.01</v>
      </c>
      <c r="E219" s="79">
        <f t="shared" si="34"/>
        <v>1983241.51</v>
      </c>
      <c r="F219" s="71">
        <f t="shared" si="1"/>
        <v>151.04910325192725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1312978.01</v>
      </c>
      <c r="E220" s="79">
        <f t="shared" si="35"/>
        <v>1983241.51</v>
      </c>
      <c r="F220" s="71">
        <f t="shared" si="1"/>
        <v>151.04910325192725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1312978.01</v>
      </c>
      <c r="E221" s="192">
        <v>1983241.51</v>
      </c>
      <c r="F221" s="71">
        <f t="shared" si="1"/>
        <v>151.04910325192725</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0</v>
      </c>
      <c r="E247" s="192">
        <v>18578.34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6548.72</v>
      </c>
      <c r="E248" s="79">
        <f t="shared" si="37"/>
        <v>7007.75</v>
      </c>
      <c r="F248" s="71">
        <f t="shared" si="1"/>
        <v>107.00946139092831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6548.72</v>
      </c>
      <c r="E250" s="192">
        <v>7007.75</v>
      </c>
      <c r="F250" s="71">
        <f t="shared" si="1"/>
        <v>107.00946139092831</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34699272.519999996</v>
      </c>
      <c r="E251" s="79">
        <f>+E252+E255-E264+E274+E291</f>
        <v>34997828.269999996</v>
      </c>
      <c r="F251" s="71">
        <f t="shared" si="1"/>
        <v>100.86040924871816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35422858.910000004</v>
      </c>
      <c r="E252" s="79">
        <f>E253-E254</f>
        <v>35186678.410000004</v>
      </c>
      <c r="F252" s="71">
        <f t="shared" si="1"/>
        <v>99.333253985512371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36735836.920000002</v>
      </c>
      <c r="E253" s="192">
        <v>37169919.920000002</v>
      </c>
      <c r="F253" s="71">
        <f t="shared" si="1"/>
        <v>101.18163362099332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1312978.01</v>
      </c>
      <c r="E254" s="192">
        <v>1983241.51</v>
      </c>
      <c r="F254" s="71">
        <f t="shared" si="1"/>
        <v>151.04910325192725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-1023909.9199999999</v>
      </c>
      <c r="E255" s="79">
        <f>E256-E260</f>
        <v>-508628.30999999994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707850.81</v>
      </c>
      <c r="E256" s="79">
        <f>SUM(E257:E259)</f>
        <v>751331.83999999997</v>
      </c>
      <c r="F256" s="71">
        <f t="shared" si="1"/>
        <v>106.14268280628229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707850.81</v>
      </c>
      <c r="E257" s="192">
        <v>81068.34</v>
      </c>
      <c r="F257" s="71">
        <f t="shared" si="1"/>
        <v>11.452743834537674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0</v>
      </c>
      <c r="E259" s="192">
        <v>670263.5</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1731760.73</v>
      </c>
      <c r="E260" s="79">
        <f>SUM(E261:E263)</f>
        <v>1259960.1499999999</v>
      </c>
      <c r="F260" s="71">
        <f t="shared" si="1"/>
        <v>72.756018090328212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1464213.45</v>
      </c>
      <c r="E262" s="192">
        <v>1259960.1499999999</v>
      </c>
      <c r="F262" s="71">
        <f t="shared" si="1"/>
        <v>86.050305711916522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267547.28000000003</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1420.27</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1420.27</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238303.87000000002</v>
      </c>
      <c r="E274" s="79">
        <f>SUM(E275:E277)+SUM(E286:E290)</f>
        <v>303185</v>
      </c>
      <c r="F274" s="71">
        <f t="shared" si="1"/>
        <v>127.22621751799497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18826.57</v>
      </c>
      <c r="E275" s="192">
        <v>48433.58</v>
      </c>
      <c r="F275" s="71">
        <f t="shared" ref="F275:F290" si="39">IF(D275&gt;0,IF(E275/D275&gt;=100,"&gt;&gt;100",E275/D275*100),"-")</f>
        <v>257.26183792374286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0</v>
      </c>
      <c r="E277" s="79">
        <f>SUM(E278:E285)</f>
        <v>1734.52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1734.52</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25025.200000000001</v>
      </c>
      <c r="E286" s="192">
        <v>5602.64</v>
      </c>
      <c r="F286" s="71">
        <f t="shared" si="39"/>
        <v>22.387992903153624</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192225.54</v>
      </c>
      <c r="E287" s="192">
        <v>247414.26</v>
      </c>
      <c r="F287" s="71">
        <f t="shared" si="39"/>
        <v>128.71039925287764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2226.56</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62019.66</v>
      </c>
      <c r="E291" s="79">
        <f>SUM(E292:E295)</f>
        <v>18013.439999999999</v>
      </c>
      <c r="F291" s="71">
        <f t="shared" si="1"/>
        <v>29.04472549510913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31976.09</v>
      </c>
      <c r="E292" s="192">
        <v>287</v>
      </c>
      <c r="F292" s="71">
        <f t="shared" si="1"/>
        <v>0.89754563487906125</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30043.57</v>
      </c>
      <c r="E293" s="192">
        <v>17726.439999999999</v>
      </c>
      <c r="F293" s="71">
        <f t="shared" ref="F293:F295" si="40">IF(D293&gt;0,IF(E293/D293&gt;=100,"&gt;&gt;100",E293/D293*100),"-")</f>
        <v>59.002442119894539</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2973294.89</v>
      </c>
      <c r="E297" s="79">
        <f t="shared" si="42"/>
        <v>4104890.27</v>
      </c>
      <c r="F297" s="71">
        <f t="shared" si="1"/>
        <v>138.05863265718659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2973294.89</v>
      </c>
      <c r="E298" s="193">
        <v>4104890.27</v>
      </c>
      <c r="F298" s="75">
        <f t="shared" si="1"/>
        <v>138.05863265718659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1301</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46520.24</v>
      </c>
      <c r="E300" s="192">
        <v>46520.24</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261508.8</v>
      </c>
      <c r="E302" s="192">
        <v>242896.51</v>
      </c>
      <c r="F302" s="71">
        <f t="shared" si="43"/>
        <v>92.882728994205948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154205.9</v>
      </c>
      <c r="E303" s="192">
        <v>157008.19</v>
      </c>
      <c r="F303" s="71">
        <f t="shared" si="43"/>
        <v>101.817239158813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44990.49</v>
      </c>
      <c r="E305" s="192">
        <v>12085.27</v>
      </c>
      <c r="F305" s="71">
        <f t="shared" si="43"/>
        <v>26.861832356126818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28138.799999999999</v>
      </c>
      <c r="E306" s="192">
        <v>16770.96</v>
      </c>
      <c r="F306" s="71">
        <f t="shared" si="43"/>
        <v>59.600835856539724</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2260.16</v>
      </c>
      <c r="E308" s="192">
        <v>5038.3</v>
      </c>
      <c r="F308" s="71">
        <f t="shared" si="43"/>
        <v>222.91784652413989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0</v>
      </c>
      <c r="E309" s="192">
        <v>167.01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4826.1899999999996</v>
      </c>
      <c r="E311" s="192">
        <v>1267.53</v>
      </c>
      <c r="F311" s="71">
        <f t="shared" si="43"/>
        <v>26.263574372330972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1245.24</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186668.31</v>
      </c>
      <c r="E336" s="192">
        <v>372681.17</v>
      </c>
      <c r="F336" s="71">
        <f t="shared" si="43"/>
        <v>199.64886916263399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444478.56</v>
      </c>
      <c r="E337" s="192">
        <v>380065.47</v>
      </c>
      <c r="F337" s="71">
        <f t="shared" si="43"/>
        <v>85.508167143090091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301457.71000000002</v>
      </c>
      <c r="E338" s="192">
        <v>58392.32</v>
      </c>
      <c r="F338" s="71">
        <f t="shared" si="43"/>
        <v>19.369987252938394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269677.63</v>
      </c>
      <c r="E339" s="192">
        <v>80329.91</v>
      </c>
      <c r="F339" s="71">
        <f t="shared" si="43"/>
        <v>29.787383551242275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1312978.01</v>
      </c>
      <c r="E343" s="192">
        <v>1983241.51</v>
      </c>
      <c r="F343" s="71">
        <f t="shared" si="43"/>
        <v>151.04910325192725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1898.03</v>
      </c>
      <c r="E344" s="192">
        <v>852.76</v>
      </c>
      <c r="F344" s="71">
        <f t="shared" si="43"/>
        <v>44.928689219875345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0</v>
      </c>
      <c r="E367" s="192">
        <v>6384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12194.34</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2920024.43</v>
      </c>
      <c r="E391" s="288">
        <v>3412505.28</v>
      </c>
      <c r="F391" s="263">
        <f t="shared" si="44"/>
        <v>116.86564142889722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53270.46</v>
      </c>
      <c r="E392" s="288">
        <v>153399.32</v>
      </c>
      <c r="F392" s="263">
        <f t="shared" si="44"/>
        <v>287.9631976145879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538985.67000000004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20" workbookViewId="0">
      <selection activeCell="D141" sqref="D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c r="C1" s="268" t="s">
        <v>33</v>
      </c>
      <c r="D1" s="323"/>
      <c r="E1" s="268" t="s">
        <v>56</v>
      </c>
      <c r="F1" s="324"/>
    </row>
    <row r="2" spans="1:25" ht="50.1" customHeight="1" x14ac:dyDescent="0.2">
      <c r="A2" s="377" t="s">
        <v>2712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1081331.97</v>
      </c>
      <c r="E5" s="58">
        <f t="shared" si="0"/>
        <v>1268394.6299999999</v>
      </c>
      <c r="F5" s="59">
        <f t="shared" ref="F5:F141" si="1">IF(D5&gt;0,IF(E5/D5&gt;=100,"&gt;&gt;100",E5/D5*100),"-")</f>
        <v>117.2992813668498</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1038019.15</v>
      </c>
      <c r="E6" s="60">
        <f t="shared" si="2"/>
        <v>1223861.1299999999</v>
      </c>
      <c r="F6" s="45">
        <f t="shared" si="1"/>
        <v>117.90352133676916</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956751.17</v>
      </c>
      <c r="E7" s="194">
        <v>1113006.24</v>
      </c>
      <c r="F7" s="45">
        <f t="shared" si="1"/>
        <v>116.33183997047006</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81267.98</v>
      </c>
      <c r="E8" s="194">
        <v>110854.89</v>
      </c>
      <c r="F8" s="45">
        <f t="shared" si="1"/>
        <v>136.40660196057536</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43312.82</v>
      </c>
      <c r="E13" s="60">
        <f t="shared" si="4"/>
        <v>44533.5</v>
      </c>
      <c r="F13" s="45">
        <f t="shared" si="1"/>
        <v>102.81828798032547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43312.82</v>
      </c>
      <c r="E16" s="194">
        <v>44533.5</v>
      </c>
      <c r="F16" s="45">
        <f t="shared" si="1"/>
        <v>102.81828798032547</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99192.15</v>
      </c>
      <c r="E28" s="60">
        <f t="shared" si="6"/>
        <v>82514.709999999992</v>
      </c>
      <c r="F28" s="45">
        <f t="shared" si="1"/>
        <v>83.186734030868365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63920</v>
      </c>
      <c r="E30" s="194">
        <v>63420</v>
      </c>
      <c r="F30" s="45">
        <f t="shared" si="1"/>
        <v>99.217772215269079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35272.15</v>
      </c>
      <c r="E34" s="194">
        <v>19094.71</v>
      </c>
      <c r="F34" s="45">
        <f t="shared" si="1"/>
        <v>54.135373091801888</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912473.13</v>
      </c>
      <c r="E35" s="60">
        <f t="shared" si="7"/>
        <v>1248595.6599999999</v>
      </c>
      <c r="F35" s="45">
        <f t="shared" si="1"/>
        <v>136.83643046014956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2654.46</v>
      </c>
      <c r="E39" s="60">
        <f t="shared" si="9"/>
        <v>2654.46</v>
      </c>
      <c r="F39" s="45">
        <f t="shared" si="1"/>
        <v>100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2654.46</v>
      </c>
      <c r="E40" s="194">
        <v>2654.46</v>
      </c>
      <c r="F40" s="45">
        <f t="shared" si="1"/>
        <v>100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0</v>
      </c>
      <c r="E43" s="60">
        <f t="shared" si="10"/>
        <v>6750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0</v>
      </c>
      <c r="E48" s="194">
        <v>6750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77083.31</v>
      </c>
      <c r="E50" s="60">
        <f t="shared" si="11"/>
        <v>122283.66</v>
      </c>
      <c r="F50" s="45">
        <f t="shared" si="1"/>
        <v>158.63830964186673</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77083.31</v>
      </c>
      <c r="E53" s="194">
        <v>122283.66</v>
      </c>
      <c r="F53" s="45">
        <f t="shared" si="1"/>
        <v>158.63830964186673</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655551.75</v>
      </c>
      <c r="E54" s="60">
        <f t="shared" si="12"/>
        <v>938921.32000000007</v>
      </c>
      <c r="F54" s="45">
        <f t="shared" si="1"/>
        <v>143.22611754144506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655551.75</v>
      </c>
      <c r="E55" s="194">
        <v>600495.29</v>
      </c>
      <c r="F55" s="45">
        <f t="shared" si="1"/>
        <v>91.601508195195876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c r="E59" s="194">
        <v>338426.03</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12124.26</v>
      </c>
      <c r="E60" s="194">
        <v>26900.03</v>
      </c>
      <c r="F60" s="45">
        <f t="shared" si="1"/>
        <v>221.86945842467912</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159268.44</v>
      </c>
      <c r="E61" s="60">
        <f t="shared" si="13"/>
        <v>138174.81</v>
      </c>
      <c r="F61" s="45">
        <f t="shared" si="1"/>
        <v>86.755926032803487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159268.44</v>
      </c>
      <c r="E64" s="194">
        <v>138174.81</v>
      </c>
      <c r="F64" s="45">
        <f t="shared" si="1"/>
        <v>86.755926032803487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5790.91</v>
      </c>
      <c r="E74" s="194">
        <v>12911.38</v>
      </c>
      <c r="F74" s="45">
        <f t="shared" si="1"/>
        <v>222.95943124655707</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422235.98000000004</v>
      </c>
      <c r="E75" s="60">
        <f t="shared" si="15"/>
        <v>568134.17999999993</v>
      </c>
      <c r="F75" s="45">
        <f t="shared" si="1"/>
        <v>134.5537109367136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c r="E76" s="194">
        <v>28990.9</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16575</v>
      </c>
      <c r="E77" s="194">
        <v>24212.5</v>
      </c>
      <c r="F77" s="45">
        <f t="shared" si="1"/>
        <v>146.07843137254901</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17613.91</v>
      </c>
      <c r="E78" s="194">
        <v>22400.22</v>
      </c>
      <c r="F78" s="45">
        <f t="shared" si="1"/>
        <v>127.17346687930164</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387148.39</v>
      </c>
      <c r="E79" s="194">
        <v>461986.05</v>
      </c>
      <c r="F79" s="45">
        <f t="shared" si="1"/>
        <v>119.33048462373819</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898.68</v>
      </c>
      <c r="E80" s="194">
        <v>30544.51</v>
      </c>
      <c r="F80" s="45">
        <f t="shared" si="1"/>
        <v>3398.8193795344282</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2345944.42</v>
      </c>
      <c r="E82" s="60">
        <f t="shared" si="16"/>
        <v>1319453.4300000002</v>
      </c>
      <c r="F82" s="45">
        <f t="shared" si="1"/>
        <v>56.244019199738759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250050.11</v>
      </c>
      <c r="E83" s="194">
        <v>298531.65000000002</v>
      </c>
      <c r="F83" s="45">
        <f t="shared" si="1"/>
        <v>119.38872972301434</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2034414</v>
      </c>
      <c r="E84" s="194">
        <v>969306.76</v>
      </c>
      <c r="F84" s="45">
        <f t="shared" si="1"/>
        <v>47.645501849672684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61480.31</v>
      </c>
      <c r="E86" s="194">
        <v>51615.02</v>
      </c>
      <c r="F86" s="45">
        <f t="shared" si="1"/>
        <v>83.95374063663634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27928.28</v>
      </c>
      <c r="E89" s="60">
        <f t="shared" si="17"/>
        <v>29505.91</v>
      </c>
      <c r="F89" s="45">
        <f t="shared" si="1"/>
        <v>105.64886201370081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3036.27</v>
      </c>
      <c r="E105" s="194">
        <v>4724.88</v>
      </c>
      <c r="F105" s="45">
        <f t="shared" si="1"/>
        <v>155.61461925322848</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24892.01</v>
      </c>
      <c r="E106" s="194">
        <v>24781.03</v>
      </c>
      <c r="F106" s="45">
        <f t="shared" si="1"/>
        <v>99.554154124154707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372787.02</v>
      </c>
      <c r="E107" s="60">
        <f t="shared" si="21"/>
        <v>689130.05</v>
      </c>
      <c r="F107" s="45">
        <f t="shared" si="1"/>
        <v>184.85891756638952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231369.24</v>
      </c>
      <c r="E108" s="194">
        <v>186355.96</v>
      </c>
      <c r="F108" s="45">
        <f t="shared" si="1"/>
        <v>80.544829554697941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36716.44</v>
      </c>
      <c r="E109" s="194">
        <v>46617.95</v>
      </c>
      <c r="F109" s="45">
        <f t="shared" si="1"/>
        <v>126.96751101141612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104701.34</v>
      </c>
      <c r="E113" s="194">
        <v>456156.14</v>
      </c>
      <c r="F113" s="45">
        <f t="shared" si="1"/>
        <v>435.67364085311613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138903.28999999998</v>
      </c>
      <c r="E114" s="60">
        <f t="shared" si="22"/>
        <v>198169.22</v>
      </c>
      <c r="F114" s="45">
        <f t="shared" si="1"/>
        <v>142.66704553938214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94123.29</v>
      </c>
      <c r="E115" s="60">
        <f t="shared" si="23"/>
        <v>136869.22</v>
      </c>
      <c r="F115" s="45">
        <f t="shared" si="1"/>
        <v>145.4148277222354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94123.29</v>
      </c>
      <c r="E117" s="194">
        <v>136869.22</v>
      </c>
      <c r="F117" s="45">
        <f t="shared" si="1"/>
        <v>145.4148277222354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44780</v>
      </c>
      <c r="E118" s="60">
        <f t="shared" si="24"/>
        <v>61300</v>
      </c>
      <c r="F118" s="45">
        <f t="shared" si="1"/>
        <v>136.89146940598482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44780</v>
      </c>
      <c r="E120" s="194">
        <v>61300</v>
      </c>
      <c r="F120" s="45">
        <f t="shared" si="1"/>
        <v>136.89146940598482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169952</v>
      </c>
      <c r="E129" s="60">
        <f t="shared" si="26"/>
        <v>152127.64000000001</v>
      </c>
      <c r="F129" s="45">
        <f t="shared" si="1"/>
        <v>89.512121069478439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169952</v>
      </c>
      <c r="E140" s="194">
        <v>152127.64000000001</v>
      </c>
      <c r="F140" s="45">
        <f t="shared" si="1"/>
        <v>89.512121069478439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5570748.2400000012</v>
      </c>
      <c r="E141" s="81">
        <f t="shared" si="28"/>
        <v>5556025.4299999988</v>
      </c>
      <c r="F141" s="61">
        <f t="shared" si="1"/>
        <v>99.735712163506378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10" workbookViewId="0">
      <selection activeCell="E36" sqref="E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c r="C1" s="268" t="s">
        <v>33</v>
      </c>
      <c r="D1" s="323"/>
      <c r="E1" s="268" t="s">
        <v>56</v>
      </c>
      <c r="F1" s="324"/>
    </row>
    <row r="2" spans="1:24" ht="50.1" customHeight="1" x14ac:dyDescent="0.2">
      <c r="A2" s="381" t="s">
        <v>2964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0.39</v>
      </c>
      <c r="E5" s="82">
        <f t="shared" si="0"/>
        <v>958264.62</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675.72</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c r="E8" s="195"/>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675.72</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83">
        <v>675.72</v>
      </c>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0.39</v>
      </c>
      <c r="E22" s="83">
        <f t="shared" si="3"/>
        <v>957588.9</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0.39</v>
      </c>
      <c r="E23" s="83">
        <f t="shared" si="4"/>
        <v>956497.38</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c r="E24" s="195">
        <v>66290.14</v>
      </c>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v>0.39</v>
      </c>
      <c r="E25" s="195">
        <v>890207.24</v>
      </c>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1091.52</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283">
        <v>1091.52</v>
      </c>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49"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c r="C1" s="268" t="s">
        <v>33</v>
      </c>
      <c r="D1" s="323"/>
      <c r="E1" s="268" t="s">
        <v>56</v>
      </c>
      <c r="F1" s="324"/>
    </row>
    <row r="2" spans="1:24" ht="50.1" customHeight="1" x14ac:dyDescent="0.2">
      <c r="A2" s="384" t="s">
        <v>3034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2515260.2200000002</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6720760.7000000002</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4283124.2600000007</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710807.83</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2115551.71</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56234.69</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v>74432.56</v>
      </c>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v>202419.04</v>
      </c>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275768.7</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677372.89</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170536.84</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1454888.88</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928750.94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v>928750.94</v>
      </c>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53996.62</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6342732.2000000011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4161524.49</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707765.53</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2092074.71</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54584.1</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v>74432.56</v>
      </c>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v>151071.26999999999</v>
      </c>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288340.25</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553329.75</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239926.32</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1887301.99</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258487.44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v>258487.44</v>
      </c>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35418.28</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2893288.7199999988</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431357.49000000005</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372681.17000000004</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57361.37</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57361.37</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187543.76</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186920.16</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623.6</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1420.27</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v>1420.27</v>
      </c>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25000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25000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v>0</v>
      </c>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100000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v>100000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1355.77</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1355.77</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58392.32</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58392.32</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v>0</v>
      </c>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284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2461931.23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380065.47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80329.91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1983241.51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v>18294.34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3034</v>
      </c>
      <c r="B1" s="382"/>
      <c r="C1" s="382"/>
      <c r="D1" s="382"/>
      <c r="E1" s="51" t="s">
        <v>3181</v>
      </c>
      <c r="F1" s="51"/>
      <c r="G1" s="51"/>
      <c r="H1" s="51"/>
      <c r="I1" s="51"/>
      <c r="J1" s="51"/>
      <c r="K1" s="51"/>
      <c r="L1" s="51"/>
      <c r="M1" s="51"/>
      <c r="N1" s="51"/>
      <c r="O1" s="51"/>
      <c r="P1" s="51"/>
    </row>
    <row r="2" spans="1:17" ht="37.5" customHeight="1" x14ac:dyDescent="0.2">
      <c r="A2" s="384" t="s">
        <v>3182</v>
      </c>
      <c r="B2" s="382"/>
      <c r="C2" s="382"/>
      <c r="D2" s="382"/>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30275</v>
      </c>
      <c r="P3" s="51"/>
    </row>
    <row r="4" spans="1:17" ht="19.5" customHeight="1" x14ac:dyDescent="0.2">
      <c r="A4" s="388" t="s">
        <v>3193</v>
      </c>
      <c r="B4" s="389"/>
      <c r="C4" s="390"/>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3423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O.K.</v>
      </c>
      <c r="C232" s="91" t="s">
        <v>3424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3428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3429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3438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3439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Đulio Jusufi</cp:lastModifiedBy>
  <cp:lastPrinted>2026-02-10T10:03:38Z</cp:lastPrinted>
  <dcterms:created xsi:type="dcterms:W3CDTF">2022-04-01T05:14:30Z</dcterms:created>
  <dcterms:modified xsi:type="dcterms:W3CDTF">2026-02-11T06:23:22Z</dcterms:modified>
</cp:coreProperties>
</file>